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a_valenzuela\Desktop\"/>
    </mc:Choice>
  </mc:AlternateContent>
  <bookViews>
    <workbookView xWindow="0" yWindow="0" windowWidth="20490" windowHeight="6720"/>
  </bookViews>
  <sheets>
    <sheet name="MT TEMPORALES AGOSTO 2025" sheetId="2" r:id="rId1"/>
  </sheets>
  <definedNames>
    <definedName name="_xlnm._FilterDatabase" localSheetId="0" hidden="1">'MT TEMPORALES AGOSTO 2025'!$I$1:$I$292</definedName>
    <definedName name="_xlnm.Print_Area" localSheetId="0">'MT TEMPORALES AGOSTO 2025'!$A$1:$U$283</definedName>
    <definedName name="_xlnm.Print_Titles" localSheetId="0">'MT TEMPORALES AGOSTO 2025'!$1:$8</definedName>
  </definedNames>
  <calcPr calcId="162913"/>
</workbook>
</file>

<file path=xl/calcChain.xml><?xml version="1.0" encoding="utf-8"?>
<calcChain xmlns="http://schemas.openxmlformats.org/spreadsheetml/2006/main">
  <c r="I268" i="2" l="1"/>
  <c r="L72" i="2"/>
  <c r="Q72" i="2" s="1"/>
  <c r="M72" i="2"/>
  <c r="P72" i="2"/>
  <c r="P88" i="2"/>
  <c r="O88" i="2"/>
  <c r="N88" i="2"/>
  <c r="M88" i="2"/>
  <c r="L88" i="2"/>
  <c r="N58" i="2"/>
  <c r="L58" i="2"/>
  <c r="M58" i="2"/>
  <c r="O58" i="2"/>
  <c r="P58" i="2"/>
  <c r="M16" i="2"/>
  <c r="R72" i="2" l="1"/>
  <c r="T72" i="2" s="1"/>
  <c r="R88" i="2"/>
  <c r="T88" i="2" s="1"/>
  <c r="S72" i="2"/>
  <c r="S88" i="2"/>
  <c r="S58" i="2"/>
  <c r="R58" i="2"/>
  <c r="T58" i="2" s="1"/>
  <c r="Q88" i="2"/>
  <c r="Q58" i="2"/>
  <c r="L16" i="2"/>
  <c r="O16" i="2"/>
  <c r="P16" i="2"/>
  <c r="S16" i="2" s="1"/>
  <c r="L35" i="2"/>
  <c r="M35" i="2"/>
  <c r="N35" i="2"/>
  <c r="O35" i="2"/>
  <c r="P35" i="2"/>
  <c r="S35" i="2"/>
  <c r="L247" i="2"/>
  <c r="M247" i="2"/>
  <c r="N247" i="2"/>
  <c r="O247" i="2"/>
  <c r="Q247" i="2" s="1"/>
  <c r="P247" i="2"/>
  <c r="S247" i="2"/>
  <c r="L236" i="2"/>
  <c r="M236" i="2"/>
  <c r="N236" i="2"/>
  <c r="O236" i="2"/>
  <c r="P236" i="2"/>
  <c r="L231" i="2"/>
  <c r="Q231" i="2" s="1"/>
  <c r="M231" i="2"/>
  <c r="N231" i="2"/>
  <c r="O231" i="2"/>
  <c r="P231" i="2"/>
  <c r="Q35" i="2" l="1"/>
  <c r="S236" i="2"/>
  <c r="S231" i="2"/>
  <c r="R35" i="2"/>
  <c r="T35" i="2" s="1"/>
  <c r="Q16" i="2"/>
  <c r="R16" i="2"/>
  <c r="T16" i="2" s="1"/>
  <c r="R231" i="2"/>
  <c r="T231" i="2" s="1"/>
  <c r="Q236" i="2"/>
  <c r="R236" i="2"/>
  <c r="T236" i="2" s="1"/>
  <c r="L227" i="2"/>
  <c r="M227" i="2"/>
  <c r="N227" i="2"/>
  <c r="O227" i="2"/>
  <c r="P227" i="2"/>
  <c r="L188" i="2"/>
  <c r="Q188" i="2" s="1"/>
  <c r="M188" i="2"/>
  <c r="N188" i="2"/>
  <c r="O188" i="2"/>
  <c r="P188" i="2"/>
  <c r="L183" i="2"/>
  <c r="M183" i="2"/>
  <c r="N183" i="2"/>
  <c r="O183" i="2"/>
  <c r="P183" i="2"/>
  <c r="L158" i="2"/>
  <c r="M158" i="2"/>
  <c r="N158" i="2"/>
  <c r="O158" i="2"/>
  <c r="P158" i="2"/>
  <c r="L157" i="2"/>
  <c r="M157" i="2"/>
  <c r="S157" i="2" s="1"/>
  <c r="N157" i="2"/>
  <c r="O157" i="2"/>
  <c r="Q157" i="2"/>
  <c r="P157" i="2"/>
  <c r="L53" i="2"/>
  <c r="M53" i="2"/>
  <c r="N53" i="2"/>
  <c r="O53" i="2"/>
  <c r="P53" i="2"/>
  <c r="L44" i="2"/>
  <c r="M44" i="2"/>
  <c r="N44" i="2"/>
  <c r="O44" i="2"/>
  <c r="P44" i="2"/>
  <c r="L42" i="2"/>
  <c r="M42" i="2"/>
  <c r="N42" i="2"/>
  <c r="O42" i="2"/>
  <c r="P42" i="2"/>
  <c r="L30" i="2"/>
  <c r="M30" i="2"/>
  <c r="N30" i="2"/>
  <c r="O30" i="2"/>
  <c r="P30" i="2"/>
  <c r="L34" i="2"/>
  <c r="M34" i="2"/>
  <c r="N34" i="2"/>
  <c r="O34" i="2"/>
  <c r="P34" i="2"/>
  <c r="L33" i="2"/>
  <c r="M33" i="2"/>
  <c r="N33" i="2"/>
  <c r="O33" i="2"/>
  <c r="P33" i="2"/>
  <c r="L32" i="2"/>
  <c r="M32" i="2"/>
  <c r="N32" i="2"/>
  <c r="O32" i="2"/>
  <c r="P32" i="2"/>
  <c r="L36" i="2"/>
  <c r="M36" i="2"/>
  <c r="N36" i="2"/>
  <c r="O36" i="2"/>
  <c r="P36" i="2"/>
  <c r="L67" i="2"/>
  <c r="M67" i="2"/>
  <c r="O67" i="2"/>
  <c r="P67" i="2"/>
  <c r="L151" i="2"/>
  <c r="M151" i="2"/>
  <c r="O151" i="2"/>
  <c r="P151" i="2"/>
  <c r="S30" i="2" l="1"/>
  <c r="S227" i="2"/>
  <c r="Q227" i="2"/>
  <c r="R227" i="2"/>
  <c r="T227" i="2" s="1"/>
  <c r="R188" i="2"/>
  <c r="T188" i="2" s="1"/>
  <c r="S188" i="2"/>
  <c r="Q183" i="2"/>
  <c r="S44" i="2"/>
  <c r="S183" i="2"/>
  <c r="R183" i="2"/>
  <c r="T183" i="2" s="1"/>
  <c r="R157" i="2"/>
  <c r="T157" i="2" s="1"/>
  <c r="S34" i="2"/>
  <c r="R30" i="2"/>
  <c r="T30" i="2" s="1"/>
  <c r="S32" i="2"/>
  <c r="S158" i="2"/>
  <c r="R32" i="2"/>
  <c r="T32" i="2" s="1"/>
  <c r="Q158" i="2"/>
  <c r="R158" i="2"/>
  <c r="T158" i="2" s="1"/>
  <c r="R44" i="2"/>
  <c r="T44" i="2" s="1"/>
  <c r="S53" i="2"/>
  <c r="Q53" i="2"/>
  <c r="R42" i="2"/>
  <c r="T42" i="2" s="1"/>
  <c r="S151" i="2"/>
  <c r="R53" i="2"/>
  <c r="T53" i="2" s="1"/>
  <c r="Q44" i="2"/>
  <c r="S42" i="2"/>
  <c r="Q42" i="2"/>
  <c r="S33" i="2"/>
  <c r="Q67" i="2"/>
  <c r="Q32" i="2"/>
  <c r="S67" i="2"/>
  <c r="Q30" i="2"/>
  <c r="R67" i="2"/>
  <c r="T67" i="2" s="1"/>
  <c r="Q33" i="2"/>
  <c r="R33" i="2"/>
  <c r="T33" i="2" s="1"/>
  <c r="S36" i="2"/>
  <c r="Q36" i="2"/>
  <c r="R36" i="2"/>
  <c r="T36" i="2" s="1"/>
  <c r="Q34" i="2"/>
  <c r="R34" i="2"/>
  <c r="T34" i="2" s="1"/>
  <c r="Q151" i="2"/>
  <c r="R151" i="2"/>
  <c r="T151" i="2" s="1"/>
  <c r="L60" i="2"/>
  <c r="M60" i="2"/>
  <c r="N60" i="2"/>
  <c r="O60" i="2"/>
  <c r="P60" i="2"/>
  <c r="L29" i="2"/>
  <c r="M29" i="2"/>
  <c r="N29" i="2"/>
  <c r="O29" i="2"/>
  <c r="P29" i="2"/>
  <c r="S29" i="2" l="1"/>
  <c r="R29" i="2"/>
  <c r="T29" i="2" s="1"/>
  <c r="S60" i="2"/>
  <c r="Q60" i="2"/>
  <c r="R60" i="2"/>
  <c r="T60" i="2" s="1"/>
  <c r="Q29" i="2"/>
  <c r="L77" i="2"/>
  <c r="M77" i="2"/>
  <c r="N77" i="2"/>
  <c r="O77" i="2"/>
  <c r="P77" i="2"/>
  <c r="L115" i="2"/>
  <c r="M115" i="2"/>
  <c r="N115" i="2"/>
  <c r="O115" i="2"/>
  <c r="P115" i="2"/>
  <c r="S115" i="2" l="1"/>
  <c r="Q115" i="2"/>
  <c r="S77" i="2"/>
  <c r="R115" i="2"/>
  <c r="T115" i="2" s="1"/>
  <c r="Q77" i="2"/>
  <c r="R77" i="2"/>
  <c r="T77" i="2" s="1"/>
  <c r="K268" i="2"/>
  <c r="J268" i="2"/>
  <c r="L41" i="2" l="1"/>
  <c r="M41" i="2"/>
  <c r="N41" i="2"/>
  <c r="O41" i="2"/>
  <c r="P41" i="2"/>
  <c r="L50" i="2"/>
  <c r="M50" i="2"/>
  <c r="N50" i="2"/>
  <c r="O50" i="2"/>
  <c r="P50" i="2"/>
  <c r="S41" i="2" l="1"/>
  <c r="Q41" i="2"/>
  <c r="S50" i="2"/>
  <c r="R41" i="2"/>
  <c r="T41" i="2" s="1"/>
  <c r="Q50" i="2"/>
  <c r="R50" i="2"/>
  <c r="T50" i="2" s="1"/>
  <c r="L54" i="2"/>
  <c r="M54" i="2"/>
  <c r="N54" i="2"/>
  <c r="O54" i="2"/>
  <c r="P54" i="2"/>
  <c r="L52" i="2"/>
  <c r="M52" i="2"/>
  <c r="N52" i="2"/>
  <c r="O52" i="2"/>
  <c r="P52" i="2"/>
  <c r="L51" i="2"/>
  <c r="M51" i="2"/>
  <c r="N51" i="2"/>
  <c r="O51" i="2"/>
  <c r="P51" i="2"/>
  <c r="L49" i="2"/>
  <c r="M49" i="2"/>
  <c r="N49" i="2"/>
  <c r="O49" i="2"/>
  <c r="P49" i="2"/>
  <c r="L48" i="2"/>
  <c r="Q48" i="2" s="1"/>
  <c r="M48" i="2"/>
  <c r="N48" i="2"/>
  <c r="O48" i="2"/>
  <c r="P48" i="2"/>
  <c r="S51" i="2" l="1"/>
  <c r="R51" i="2"/>
  <c r="T51" i="2" s="1"/>
  <c r="Q51" i="2"/>
  <c r="S49" i="2"/>
  <c r="R49" i="2"/>
  <c r="T49" i="2" s="1"/>
  <c r="Q52" i="2"/>
  <c r="S52" i="2"/>
  <c r="R52" i="2"/>
  <c r="T52" i="2" s="1"/>
  <c r="S54" i="2"/>
  <c r="R54" i="2"/>
  <c r="T54" i="2" s="1"/>
  <c r="Q54" i="2"/>
  <c r="S48" i="2"/>
  <c r="R48" i="2"/>
  <c r="T48" i="2" s="1"/>
  <c r="Q49" i="2"/>
  <c r="L43" i="2"/>
  <c r="M43" i="2"/>
  <c r="N43" i="2"/>
  <c r="O43" i="2"/>
  <c r="P43" i="2"/>
  <c r="L46" i="2"/>
  <c r="M46" i="2"/>
  <c r="N46" i="2"/>
  <c r="O46" i="2"/>
  <c r="P46" i="2"/>
  <c r="L45" i="2"/>
  <c r="M45" i="2"/>
  <c r="N45" i="2"/>
  <c r="O45" i="2"/>
  <c r="P45" i="2"/>
  <c r="L40" i="2"/>
  <c r="M40" i="2"/>
  <c r="N40" i="2"/>
  <c r="O40" i="2"/>
  <c r="P40" i="2"/>
  <c r="S10" i="2"/>
  <c r="R10" i="2"/>
  <c r="T10" i="2" s="1"/>
  <c r="Q10" i="2"/>
  <c r="L69" i="2"/>
  <c r="M69" i="2"/>
  <c r="N69" i="2"/>
  <c r="O69" i="2"/>
  <c r="P69" i="2"/>
  <c r="L70" i="2"/>
  <c r="M70" i="2"/>
  <c r="N70" i="2"/>
  <c r="O70" i="2"/>
  <c r="P70" i="2"/>
  <c r="L28" i="2"/>
  <c r="M28" i="2"/>
  <c r="N28" i="2"/>
  <c r="O28" i="2"/>
  <c r="P28" i="2"/>
  <c r="S43" i="2" l="1"/>
  <c r="S40" i="2"/>
  <c r="Q46" i="2"/>
  <c r="S46" i="2"/>
  <c r="S69" i="2"/>
  <c r="S70" i="2"/>
  <c r="S45" i="2"/>
  <c r="R46" i="2"/>
  <c r="T46" i="2" s="1"/>
  <c r="R70" i="2"/>
  <c r="T70" i="2" s="1"/>
  <c r="Q69" i="2"/>
  <c r="Q43" i="2"/>
  <c r="Q70" i="2"/>
  <c r="R43" i="2"/>
  <c r="T43" i="2" s="1"/>
  <c r="R69" i="2"/>
  <c r="T69" i="2" s="1"/>
  <c r="S28" i="2"/>
  <c r="Q40" i="2"/>
  <c r="Q45" i="2"/>
  <c r="R45" i="2"/>
  <c r="T45" i="2" s="1"/>
  <c r="R40" i="2"/>
  <c r="T40" i="2" s="1"/>
  <c r="Q28" i="2"/>
  <c r="R28" i="2"/>
  <c r="T28" i="2" s="1"/>
  <c r="L76" i="2"/>
  <c r="M76" i="2"/>
  <c r="N76" i="2"/>
  <c r="O76" i="2"/>
  <c r="P76" i="2"/>
  <c r="S76" i="2" l="1"/>
  <c r="Q76" i="2"/>
  <c r="R76" i="2"/>
  <c r="T76" i="2" s="1"/>
  <c r="L26" i="2" l="1"/>
  <c r="M26" i="2"/>
  <c r="N26" i="2"/>
  <c r="O26" i="2"/>
  <c r="P26" i="2"/>
  <c r="S26" i="2" l="1"/>
  <c r="Q26" i="2"/>
  <c r="R26" i="2"/>
  <c r="T26" i="2" s="1"/>
  <c r="L168" i="2"/>
  <c r="M168" i="2"/>
  <c r="N168" i="2"/>
  <c r="O168" i="2"/>
  <c r="P168" i="2"/>
  <c r="Q168" i="2" l="1"/>
  <c r="S168" i="2"/>
  <c r="R168" i="2"/>
  <c r="T168" i="2" s="1"/>
  <c r="L37" i="2"/>
  <c r="M37" i="2"/>
  <c r="N37" i="2"/>
  <c r="O37" i="2"/>
  <c r="P37" i="2"/>
  <c r="P27" i="2"/>
  <c r="O27" i="2"/>
  <c r="N27" i="2"/>
  <c r="M27" i="2"/>
  <c r="L27" i="2"/>
  <c r="L24" i="2"/>
  <c r="M24" i="2"/>
  <c r="N24" i="2"/>
  <c r="O24" i="2"/>
  <c r="P24" i="2"/>
  <c r="N25" i="2"/>
  <c r="L25" i="2"/>
  <c r="M25" i="2"/>
  <c r="O25" i="2"/>
  <c r="P25" i="2"/>
  <c r="L162" i="2"/>
  <c r="M162" i="2"/>
  <c r="N162" i="2"/>
  <c r="O162" i="2"/>
  <c r="P162" i="2"/>
  <c r="L163" i="2"/>
  <c r="M163" i="2"/>
  <c r="N163" i="2"/>
  <c r="O163" i="2"/>
  <c r="P163" i="2"/>
  <c r="R37" i="2" l="1"/>
  <c r="T37" i="2" s="1"/>
  <c r="Q37" i="2"/>
  <c r="S163" i="2"/>
  <c r="S37" i="2"/>
  <c r="R162" i="2"/>
  <c r="T162" i="2" s="1"/>
  <c r="R27" i="2"/>
  <c r="T27" i="2" s="1"/>
  <c r="Q24" i="2"/>
  <c r="Q163" i="2"/>
  <c r="R25" i="2"/>
  <c r="T25" i="2" s="1"/>
  <c r="S24" i="2"/>
  <c r="S27" i="2"/>
  <c r="Q27" i="2"/>
  <c r="S25" i="2"/>
  <c r="R163" i="2"/>
  <c r="T163" i="2" s="1"/>
  <c r="S162" i="2"/>
  <c r="R24" i="2"/>
  <c r="T24" i="2" s="1"/>
  <c r="Q25" i="2"/>
  <c r="Q162" i="2"/>
  <c r="L84" i="2"/>
  <c r="M84" i="2"/>
  <c r="O84" i="2"/>
  <c r="P84" i="2"/>
  <c r="L23" i="2"/>
  <c r="M23" i="2"/>
  <c r="N23" i="2"/>
  <c r="O23" i="2"/>
  <c r="P23" i="2"/>
  <c r="L249" i="2"/>
  <c r="O249" i="2"/>
  <c r="P249" i="2"/>
  <c r="S249" i="2" s="1"/>
  <c r="S84" i="2" l="1"/>
  <c r="Q23" i="2"/>
  <c r="R249" i="2"/>
  <c r="T249" i="2" s="1"/>
  <c r="R23" i="2"/>
  <c r="T23" i="2" s="1"/>
  <c r="S23" i="2"/>
  <c r="Q84" i="2"/>
  <c r="R84" i="2"/>
  <c r="T84" i="2" s="1"/>
  <c r="Q249" i="2"/>
  <c r="L257" i="2"/>
  <c r="L155" i="2"/>
  <c r="L110" i="2"/>
  <c r="L14" i="2"/>
  <c r="M14" i="2"/>
  <c r="O14" i="2"/>
  <c r="P14" i="2"/>
  <c r="L65" i="2"/>
  <c r="M65" i="2"/>
  <c r="O65" i="2"/>
  <c r="P65" i="2"/>
  <c r="L132" i="2"/>
  <c r="M132" i="2"/>
  <c r="N132" i="2"/>
  <c r="O132" i="2"/>
  <c r="P132" i="2"/>
  <c r="L161" i="2"/>
  <c r="M161" i="2"/>
  <c r="N161" i="2"/>
  <c r="O161" i="2"/>
  <c r="P161" i="2"/>
  <c r="L203" i="2"/>
  <c r="M203" i="2"/>
  <c r="N203" i="2"/>
  <c r="O203" i="2"/>
  <c r="P203" i="2"/>
  <c r="L38" i="2"/>
  <c r="M38" i="2"/>
  <c r="O38" i="2"/>
  <c r="P38" i="2"/>
  <c r="L57" i="2"/>
  <c r="M57" i="2"/>
  <c r="O57" i="2"/>
  <c r="P57" i="2"/>
  <c r="L21" i="2"/>
  <c r="M21" i="2"/>
  <c r="O21" i="2"/>
  <c r="P21" i="2"/>
  <c r="L62" i="2"/>
  <c r="M62" i="2"/>
  <c r="O62" i="2"/>
  <c r="P62" i="2"/>
  <c r="R161" i="2" l="1"/>
  <c r="T161" i="2" s="1"/>
  <c r="S65" i="2"/>
  <c r="Q132" i="2"/>
  <c r="S132" i="2"/>
  <c r="S14" i="2"/>
  <c r="S57" i="2"/>
  <c r="Q57" i="2"/>
  <c r="R65" i="2"/>
  <c r="T65" i="2" s="1"/>
  <c r="R132" i="2"/>
  <c r="T132" i="2" s="1"/>
  <c r="Q14" i="2"/>
  <c r="R14" i="2"/>
  <c r="T14" i="2" s="1"/>
  <c r="Q65" i="2"/>
  <c r="S161" i="2"/>
  <c r="Q161" i="2"/>
  <c r="S21" i="2"/>
  <c r="Q21" i="2"/>
  <c r="R57" i="2"/>
  <c r="T57" i="2" s="1"/>
  <c r="R21" i="2"/>
  <c r="T21" i="2" s="1"/>
  <c r="S203" i="2"/>
  <c r="Q203" i="2"/>
  <c r="R203" i="2"/>
  <c r="T203" i="2" s="1"/>
  <c r="Q38" i="2"/>
  <c r="R38" i="2"/>
  <c r="T38" i="2" s="1"/>
  <c r="S38" i="2"/>
  <c r="Q62" i="2"/>
  <c r="S62" i="2"/>
  <c r="R62" i="2"/>
  <c r="T62" i="2" s="1"/>
  <c r="L149" i="2"/>
  <c r="M149" i="2"/>
  <c r="N149" i="2"/>
  <c r="O149" i="2"/>
  <c r="P149" i="2"/>
  <c r="L96" i="2"/>
  <c r="M96" i="2"/>
  <c r="N96" i="2"/>
  <c r="O96" i="2"/>
  <c r="P96" i="2"/>
  <c r="L95" i="2"/>
  <c r="M95" i="2"/>
  <c r="N95" i="2"/>
  <c r="O95" i="2"/>
  <c r="P95" i="2"/>
  <c r="L74" i="2"/>
  <c r="M74" i="2"/>
  <c r="N74" i="2"/>
  <c r="O74" i="2"/>
  <c r="P74" i="2"/>
  <c r="L225" i="2"/>
  <c r="M225" i="2"/>
  <c r="N225" i="2"/>
  <c r="O225" i="2"/>
  <c r="P225" i="2"/>
  <c r="L61" i="2"/>
  <c r="M61" i="2"/>
  <c r="O61" i="2"/>
  <c r="P61" i="2"/>
  <c r="Q225" i="2" l="1"/>
  <c r="S149" i="2"/>
  <c r="S96" i="2"/>
  <c r="R149" i="2"/>
  <c r="T149" i="2" s="1"/>
  <c r="S225" i="2"/>
  <c r="Q149" i="2"/>
  <c r="R225" i="2"/>
  <c r="T225" i="2" s="1"/>
  <c r="R96" i="2"/>
  <c r="T96" i="2" s="1"/>
  <c r="Q96" i="2"/>
  <c r="S95" i="2"/>
  <c r="Q95" i="2"/>
  <c r="R95" i="2"/>
  <c r="T95" i="2" s="1"/>
  <c r="Q74" i="2"/>
  <c r="S74" i="2"/>
  <c r="R74" i="2"/>
  <c r="T74" i="2" s="1"/>
  <c r="S61" i="2"/>
  <c r="Q61" i="2"/>
  <c r="R61" i="2"/>
  <c r="T61" i="2" s="1"/>
  <c r="L198" i="2"/>
  <c r="M198" i="2"/>
  <c r="N198" i="2"/>
  <c r="O198" i="2"/>
  <c r="P198" i="2"/>
  <c r="L202" i="2"/>
  <c r="M202" i="2"/>
  <c r="N202" i="2"/>
  <c r="O202" i="2"/>
  <c r="P202" i="2"/>
  <c r="S202" i="2" l="1"/>
  <c r="R198" i="2"/>
  <c r="T198" i="2" s="1"/>
  <c r="R202" i="2"/>
  <c r="T202" i="2" s="1"/>
  <c r="S198" i="2"/>
  <c r="Q202" i="2"/>
  <c r="Q198" i="2"/>
  <c r="L22" i="2" l="1"/>
  <c r="M22" i="2"/>
  <c r="N22" i="2"/>
  <c r="O22" i="2"/>
  <c r="P22" i="2"/>
  <c r="L19" i="2"/>
  <c r="M19" i="2"/>
  <c r="N19" i="2"/>
  <c r="O19" i="2"/>
  <c r="P19" i="2"/>
  <c r="L59" i="2"/>
  <c r="M59" i="2"/>
  <c r="N59" i="2"/>
  <c r="O59" i="2"/>
  <c r="P59" i="2"/>
  <c r="S19" i="2" l="1"/>
  <c r="S22" i="2"/>
  <c r="R19" i="2"/>
  <c r="T19" i="2" s="1"/>
  <c r="Q22" i="2"/>
  <c r="R22" i="2"/>
  <c r="T22" i="2" s="1"/>
  <c r="Q19" i="2"/>
  <c r="R59" i="2"/>
  <c r="T59" i="2" s="1"/>
  <c r="S59" i="2"/>
  <c r="Q59" i="2"/>
  <c r="L87" i="2" l="1"/>
  <c r="M87" i="2"/>
  <c r="N87" i="2"/>
  <c r="O87" i="2"/>
  <c r="P87" i="2"/>
  <c r="S87" i="2" l="1"/>
  <c r="Q87" i="2"/>
  <c r="R87" i="2"/>
  <c r="T87" i="2" s="1"/>
  <c r="L73" i="2" l="1"/>
  <c r="M73" i="2"/>
  <c r="N73" i="2"/>
  <c r="O73" i="2"/>
  <c r="P73" i="2"/>
  <c r="Q73" i="2" l="1"/>
  <c r="S73" i="2"/>
  <c r="R73" i="2"/>
  <c r="T73" i="2" s="1"/>
  <c r="P15" i="2"/>
  <c r="O15" i="2"/>
  <c r="N15" i="2"/>
  <c r="M15" i="2"/>
  <c r="L15" i="2"/>
  <c r="M110" i="2"/>
  <c r="N110" i="2"/>
  <c r="O110" i="2"/>
  <c r="Q110" i="2" s="1"/>
  <c r="P110" i="2"/>
  <c r="S15" i="2" l="1"/>
  <c r="R15" i="2"/>
  <c r="T15" i="2" s="1"/>
  <c r="Q15" i="2"/>
  <c r="S110" i="2"/>
  <c r="R110" i="2"/>
  <c r="T110" i="2" s="1"/>
  <c r="L164" i="2" l="1"/>
  <c r="M164" i="2"/>
  <c r="N164" i="2"/>
  <c r="O164" i="2"/>
  <c r="P164" i="2"/>
  <c r="Q164" i="2" l="1"/>
  <c r="R164" i="2"/>
  <c r="T164" i="2" s="1"/>
  <c r="S164" i="2"/>
  <c r="L141" i="2"/>
  <c r="M141" i="2"/>
  <c r="N141" i="2"/>
  <c r="O141" i="2"/>
  <c r="P141" i="2"/>
  <c r="L177" i="2"/>
  <c r="M177" i="2"/>
  <c r="N177" i="2"/>
  <c r="O177" i="2"/>
  <c r="P177" i="2"/>
  <c r="M97" i="2"/>
  <c r="L99" i="2"/>
  <c r="M99" i="2"/>
  <c r="N99" i="2"/>
  <c r="O99" i="2"/>
  <c r="P99" i="2"/>
  <c r="M85" i="2"/>
  <c r="N85" i="2"/>
  <c r="O85" i="2"/>
  <c r="P85" i="2"/>
  <c r="S141" i="2" l="1"/>
  <c r="Q141" i="2"/>
  <c r="R99" i="2"/>
  <c r="T99" i="2" s="1"/>
  <c r="R177" i="2"/>
  <c r="T177" i="2" s="1"/>
  <c r="R141" i="2"/>
  <c r="T141" i="2" s="1"/>
  <c r="S177" i="2"/>
  <c r="Q177" i="2"/>
  <c r="S99" i="2"/>
  <c r="Q99" i="2"/>
  <c r="Q85" i="2"/>
  <c r="S85" i="2"/>
  <c r="R85" i="2"/>
  <c r="T85" i="2" s="1"/>
  <c r="L71" i="2"/>
  <c r="M71" i="2"/>
  <c r="N71" i="2"/>
  <c r="O71" i="2"/>
  <c r="P71" i="2"/>
  <c r="L152" i="2"/>
  <c r="M152" i="2"/>
  <c r="N152" i="2"/>
  <c r="O152" i="2"/>
  <c r="P152" i="2"/>
  <c r="L135" i="2"/>
  <c r="M135" i="2"/>
  <c r="N135" i="2"/>
  <c r="O135" i="2"/>
  <c r="P135" i="2"/>
  <c r="S71" i="2" l="1"/>
  <c r="R71" i="2"/>
  <c r="T71" i="2" s="1"/>
  <c r="Q71" i="2"/>
  <c r="Q152" i="2"/>
  <c r="S152" i="2"/>
  <c r="R152" i="2"/>
  <c r="T152" i="2" s="1"/>
  <c r="S135" i="2"/>
  <c r="Q135" i="2"/>
  <c r="R135" i="2"/>
  <c r="T135" i="2" s="1"/>
  <c r="L212" i="2" l="1"/>
  <c r="M212" i="2"/>
  <c r="N212" i="2"/>
  <c r="O212" i="2"/>
  <c r="P212" i="2"/>
  <c r="L173" i="2"/>
  <c r="M173" i="2"/>
  <c r="N173" i="2"/>
  <c r="O173" i="2"/>
  <c r="P173" i="2"/>
  <c r="R173" i="2" l="1"/>
  <c r="T173" i="2" s="1"/>
  <c r="S173" i="2"/>
  <c r="R212" i="2"/>
  <c r="T212" i="2" s="1"/>
  <c r="S212" i="2"/>
  <c r="Q212" i="2"/>
  <c r="Q173" i="2"/>
  <c r="L221" i="2"/>
  <c r="M221" i="2"/>
  <c r="N221" i="2"/>
  <c r="O221" i="2"/>
  <c r="P221" i="2"/>
  <c r="R221" i="2" l="1"/>
  <c r="T221" i="2" s="1"/>
  <c r="S221" i="2"/>
  <c r="Q221" i="2"/>
  <c r="L134" i="2"/>
  <c r="M134" i="2"/>
  <c r="N134" i="2"/>
  <c r="O134" i="2"/>
  <c r="P134" i="2"/>
  <c r="S134" i="2" l="1"/>
  <c r="Q134" i="2"/>
  <c r="R134" i="2"/>
  <c r="T134" i="2" s="1"/>
  <c r="L262" i="2"/>
  <c r="M262" i="2"/>
  <c r="N262" i="2"/>
  <c r="O262" i="2"/>
  <c r="P262" i="2"/>
  <c r="L263" i="2"/>
  <c r="M263" i="2"/>
  <c r="N263" i="2"/>
  <c r="O263" i="2"/>
  <c r="P263" i="2"/>
  <c r="L264" i="2"/>
  <c r="M264" i="2"/>
  <c r="N264" i="2"/>
  <c r="O264" i="2"/>
  <c r="P264" i="2"/>
  <c r="L261" i="2"/>
  <c r="M261" i="2"/>
  <c r="N261" i="2"/>
  <c r="O261" i="2"/>
  <c r="P261" i="2"/>
  <c r="L215" i="2"/>
  <c r="M215" i="2"/>
  <c r="N215" i="2"/>
  <c r="O215" i="2"/>
  <c r="P215" i="2"/>
  <c r="L260" i="2"/>
  <c r="M260" i="2"/>
  <c r="N260" i="2"/>
  <c r="O260" i="2"/>
  <c r="P260" i="2"/>
  <c r="R263" i="2" l="1"/>
  <c r="T263" i="2" s="1"/>
  <c r="S262" i="2"/>
  <c r="Q262" i="2"/>
  <c r="R262" i="2"/>
  <c r="T262" i="2" s="1"/>
  <c r="Q264" i="2"/>
  <c r="S263" i="2"/>
  <c r="Q263" i="2"/>
  <c r="R264" i="2"/>
  <c r="T264" i="2" s="1"/>
  <c r="S264" i="2"/>
  <c r="S261" i="2"/>
  <c r="Q261" i="2"/>
  <c r="S215" i="2"/>
  <c r="Q215" i="2"/>
  <c r="R261" i="2"/>
  <c r="T261" i="2" s="1"/>
  <c r="R215" i="2"/>
  <c r="T215" i="2" s="1"/>
  <c r="S260" i="2"/>
  <c r="Q260" i="2"/>
  <c r="R260" i="2"/>
  <c r="T260" i="2" s="1"/>
  <c r="P63" i="2"/>
  <c r="O63" i="2"/>
  <c r="N63" i="2"/>
  <c r="M63" i="2"/>
  <c r="L63" i="2"/>
  <c r="Q63" i="2" l="1"/>
  <c r="R63" i="2"/>
  <c r="T63" i="2" s="1"/>
  <c r="S63" i="2"/>
  <c r="L140" i="2"/>
  <c r="M140" i="2"/>
  <c r="N140" i="2"/>
  <c r="O140" i="2"/>
  <c r="P140" i="2"/>
  <c r="L68" i="2"/>
  <c r="M68" i="2"/>
  <c r="N68" i="2"/>
  <c r="O68" i="2"/>
  <c r="P68" i="2"/>
  <c r="R140" i="2" l="1"/>
  <c r="T140" i="2" s="1"/>
  <c r="R68" i="2"/>
  <c r="T68" i="2" s="1"/>
  <c r="S140" i="2"/>
  <c r="Q68" i="2"/>
  <c r="Q140" i="2"/>
  <c r="S68" i="2"/>
  <c r="L191" i="2"/>
  <c r="M191" i="2"/>
  <c r="N191" i="2"/>
  <c r="O191" i="2"/>
  <c r="P191" i="2"/>
  <c r="L205" i="2"/>
  <c r="M205" i="2"/>
  <c r="N205" i="2"/>
  <c r="O205" i="2"/>
  <c r="P205" i="2"/>
  <c r="R191" i="2" l="1"/>
  <c r="T191" i="2" s="1"/>
  <c r="Q205" i="2"/>
  <c r="S191" i="2"/>
  <c r="S205" i="2"/>
  <c r="Q191" i="2"/>
  <c r="R205" i="2"/>
  <c r="T205" i="2" s="1"/>
  <c r="M155" i="2" l="1"/>
  <c r="R155" i="2"/>
  <c r="T155" i="2" s="1"/>
  <c r="Q155" i="2"/>
  <c r="P155" i="2"/>
  <c r="S155" i="2" l="1"/>
  <c r="L82" i="2" l="1"/>
  <c r="L94" i="2"/>
  <c r="L93" i="2"/>
  <c r="L90" i="2"/>
  <c r="L89" i="2"/>
  <c r="L265" i="2"/>
  <c r="M265" i="2"/>
  <c r="N265" i="2"/>
  <c r="O265" i="2"/>
  <c r="P265" i="2"/>
  <c r="L47" i="2"/>
  <c r="M47" i="2"/>
  <c r="N47" i="2"/>
  <c r="O47" i="2"/>
  <c r="P47" i="2"/>
  <c r="L131" i="2"/>
  <c r="M131" i="2"/>
  <c r="N131" i="2"/>
  <c r="O131" i="2"/>
  <c r="P131" i="2"/>
  <c r="P97" i="2"/>
  <c r="S97" i="2" s="1"/>
  <c r="L97" i="2"/>
  <c r="O97" i="2"/>
  <c r="P125" i="2"/>
  <c r="O125" i="2"/>
  <c r="N125" i="2"/>
  <c r="M125" i="2"/>
  <c r="L125" i="2"/>
  <c r="Q47" i="2" l="1"/>
  <c r="Q131" i="2"/>
  <c r="S125" i="2"/>
  <c r="R265" i="2"/>
  <c r="T265" i="2" s="1"/>
  <c r="S265" i="2"/>
  <c r="Q265" i="2"/>
  <c r="R97" i="2"/>
  <c r="T97" i="2" s="1"/>
  <c r="R131" i="2"/>
  <c r="T131" i="2" s="1"/>
  <c r="R47" i="2"/>
  <c r="T47" i="2" s="1"/>
  <c r="S47" i="2"/>
  <c r="S131" i="2"/>
  <c r="Q97" i="2"/>
  <c r="Q125" i="2"/>
  <c r="R125" i="2"/>
  <c r="T125" i="2" s="1"/>
  <c r="L64" i="2" l="1"/>
  <c r="M64" i="2"/>
  <c r="N64" i="2"/>
  <c r="O64" i="2"/>
  <c r="P64" i="2"/>
  <c r="L127" i="2"/>
  <c r="M127" i="2"/>
  <c r="N127" i="2"/>
  <c r="O127" i="2"/>
  <c r="P127" i="2"/>
  <c r="Q127" i="2" l="1"/>
  <c r="S127" i="2"/>
  <c r="S64" i="2"/>
  <c r="Q64" i="2"/>
  <c r="R127" i="2"/>
  <c r="T127" i="2" s="1"/>
  <c r="R64" i="2"/>
  <c r="T64" i="2" s="1"/>
  <c r="M89" i="2" l="1"/>
  <c r="N89" i="2"/>
  <c r="O89" i="2"/>
  <c r="P89" i="2"/>
  <c r="L113" i="2"/>
  <c r="M113" i="2"/>
  <c r="N113" i="2"/>
  <c r="O113" i="2"/>
  <c r="P113" i="2"/>
  <c r="M94" i="2"/>
  <c r="N94" i="2"/>
  <c r="O94" i="2"/>
  <c r="Q94" i="2" s="1"/>
  <c r="P94" i="2"/>
  <c r="R94" i="2" l="1"/>
  <c r="T94" i="2" s="1"/>
  <c r="R113" i="2"/>
  <c r="T113" i="2" s="1"/>
  <c r="S113" i="2"/>
  <c r="S89" i="2"/>
  <c r="Q89" i="2"/>
  <c r="R89" i="2"/>
  <c r="T89" i="2" s="1"/>
  <c r="Q113" i="2"/>
  <c r="S94" i="2"/>
  <c r="L98" i="2"/>
  <c r="M98" i="2"/>
  <c r="N98" i="2"/>
  <c r="O98" i="2"/>
  <c r="P98" i="2"/>
  <c r="L56" i="2"/>
  <c r="M56" i="2"/>
  <c r="N56" i="2"/>
  <c r="O56" i="2"/>
  <c r="P56" i="2"/>
  <c r="L170" i="2"/>
  <c r="M170" i="2"/>
  <c r="O170" i="2"/>
  <c r="P170" i="2"/>
  <c r="L80" i="2"/>
  <c r="M80" i="2"/>
  <c r="N80" i="2"/>
  <c r="O80" i="2"/>
  <c r="P80" i="2"/>
  <c r="L251" i="2"/>
  <c r="M251" i="2"/>
  <c r="N251" i="2"/>
  <c r="O251" i="2"/>
  <c r="P251" i="2"/>
  <c r="L156" i="2"/>
  <c r="M156" i="2"/>
  <c r="N156" i="2"/>
  <c r="O156" i="2"/>
  <c r="P156" i="2"/>
  <c r="S98" i="2" l="1"/>
  <c r="Q98" i="2"/>
  <c r="R98" i="2"/>
  <c r="T98" i="2" s="1"/>
  <c r="Q56" i="2"/>
  <c r="Q170" i="2"/>
  <c r="Q80" i="2"/>
  <c r="R56" i="2"/>
  <c r="T56" i="2" s="1"/>
  <c r="S56" i="2"/>
  <c r="R170" i="2"/>
  <c r="T170" i="2" s="1"/>
  <c r="S170" i="2"/>
  <c r="S80" i="2"/>
  <c r="R80" i="2"/>
  <c r="T80" i="2" s="1"/>
  <c r="S251" i="2"/>
  <c r="S156" i="2"/>
  <c r="Q251" i="2"/>
  <c r="Q156" i="2"/>
  <c r="R251" i="2"/>
  <c r="T251" i="2" s="1"/>
  <c r="R156" i="2"/>
  <c r="T156" i="2" s="1"/>
  <c r="L218" i="2" l="1"/>
  <c r="M218" i="2"/>
  <c r="N218" i="2"/>
  <c r="O218" i="2"/>
  <c r="P218" i="2"/>
  <c r="Q218" i="2" l="1"/>
  <c r="S218" i="2"/>
  <c r="R218" i="2"/>
  <c r="T218" i="2" s="1"/>
  <c r="L169" i="2"/>
  <c r="M169" i="2"/>
  <c r="N169" i="2"/>
  <c r="O169" i="2"/>
  <c r="P169" i="2"/>
  <c r="S169" i="2" l="1"/>
  <c r="Q169" i="2"/>
  <c r="R169" i="2"/>
  <c r="T169" i="2" s="1"/>
  <c r="M93" i="2"/>
  <c r="N93" i="2"/>
  <c r="O93" i="2"/>
  <c r="Q93" i="2" s="1"/>
  <c r="P93" i="2"/>
  <c r="L121" i="2"/>
  <c r="M121" i="2"/>
  <c r="N121" i="2"/>
  <c r="O121" i="2"/>
  <c r="P121" i="2"/>
  <c r="S93" i="2" l="1"/>
  <c r="R93" i="2"/>
  <c r="T93" i="2" s="1"/>
  <c r="Q121" i="2"/>
  <c r="S121" i="2"/>
  <c r="R121" i="2"/>
  <c r="T121" i="2" s="1"/>
  <c r="L145" i="2" l="1"/>
  <c r="M145" i="2"/>
  <c r="N145" i="2"/>
  <c r="O145" i="2"/>
  <c r="P145" i="2"/>
  <c r="R145" i="2" l="1"/>
  <c r="T145" i="2" s="1"/>
  <c r="S145" i="2"/>
  <c r="Q145" i="2"/>
  <c r="L259" i="2"/>
  <c r="M259" i="2"/>
  <c r="N259" i="2"/>
  <c r="O259" i="2"/>
  <c r="P259" i="2"/>
  <c r="L258" i="2"/>
  <c r="M258" i="2"/>
  <c r="N258" i="2"/>
  <c r="O258" i="2"/>
  <c r="P258" i="2"/>
  <c r="R259" i="2" l="1"/>
  <c r="T259" i="2" s="1"/>
  <c r="S259" i="2"/>
  <c r="Q259" i="2"/>
  <c r="Q258" i="2"/>
  <c r="S258" i="2"/>
  <c r="R258" i="2"/>
  <c r="T258" i="2" s="1"/>
  <c r="L204" i="2"/>
  <c r="M204" i="2"/>
  <c r="N204" i="2"/>
  <c r="O204" i="2"/>
  <c r="P204" i="2"/>
  <c r="L201" i="2"/>
  <c r="M201" i="2"/>
  <c r="N201" i="2"/>
  <c r="O201" i="2"/>
  <c r="P201" i="2"/>
  <c r="L179" i="2"/>
  <c r="M179" i="2"/>
  <c r="N179" i="2"/>
  <c r="O179" i="2"/>
  <c r="P179" i="2"/>
  <c r="L146" i="2"/>
  <c r="M146" i="2"/>
  <c r="N146" i="2"/>
  <c r="O146" i="2"/>
  <c r="P146" i="2"/>
  <c r="L148" i="2"/>
  <c r="M148" i="2"/>
  <c r="N148" i="2"/>
  <c r="O148" i="2"/>
  <c r="P148" i="2"/>
  <c r="Q201" i="2" l="1"/>
  <c r="R179" i="2"/>
  <c r="T179" i="2" s="1"/>
  <c r="R204" i="2"/>
  <c r="T204" i="2" s="1"/>
  <c r="S204" i="2"/>
  <c r="Q204" i="2"/>
  <c r="S201" i="2"/>
  <c r="S146" i="2"/>
  <c r="R201" i="2"/>
  <c r="T201" i="2" s="1"/>
  <c r="R146" i="2"/>
  <c r="T146" i="2" s="1"/>
  <c r="S179" i="2"/>
  <c r="Q179" i="2"/>
  <c r="Q148" i="2"/>
  <c r="R148" i="2"/>
  <c r="T148" i="2" s="1"/>
  <c r="S148" i="2"/>
  <c r="Q146" i="2"/>
  <c r="L12" i="2"/>
  <c r="M12" i="2"/>
  <c r="N12" i="2"/>
  <c r="O12" i="2"/>
  <c r="P12" i="2"/>
  <c r="S12" i="2" l="1"/>
  <c r="Q12" i="2"/>
  <c r="R12" i="2"/>
  <c r="T12" i="2" s="1"/>
  <c r="P160" i="2" l="1"/>
  <c r="O160" i="2"/>
  <c r="N160" i="2"/>
  <c r="M160" i="2"/>
  <c r="L160" i="2"/>
  <c r="P66" i="2"/>
  <c r="O66" i="2"/>
  <c r="N66" i="2"/>
  <c r="M66" i="2"/>
  <c r="L66" i="2"/>
  <c r="P172" i="2"/>
  <c r="O172" i="2"/>
  <c r="N172" i="2"/>
  <c r="M172" i="2"/>
  <c r="L172" i="2"/>
  <c r="P82" i="2"/>
  <c r="O82" i="2"/>
  <c r="Q82" i="2" s="1"/>
  <c r="N82" i="2"/>
  <c r="M82" i="2"/>
  <c r="M90" i="2"/>
  <c r="O90" i="2"/>
  <c r="Q90" i="2" s="1"/>
  <c r="P90" i="2"/>
  <c r="Q66" i="2" l="1"/>
  <c r="Q160" i="2"/>
  <c r="R160" i="2"/>
  <c r="T160" i="2" s="1"/>
  <c r="R66" i="2"/>
  <c r="T66" i="2" s="1"/>
  <c r="S160" i="2"/>
  <c r="R172" i="2"/>
  <c r="T172" i="2" s="1"/>
  <c r="S66" i="2"/>
  <c r="R90" i="2"/>
  <c r="T90" i="2" s="1"/>
  <c r="S172" i="2"/>
  <c r="Q172" i="2"/>
  <c r="S82" i="2"/>
  <c r="R82" i="2"/>
  <c r="T82" i="2" s="1"/>
  <c r="S90" i="2"/>
  <c r="L250" i="2"/>
  <c r="L252" i="2" l="1"/>
  <c r="L256" i="2" l="1"/>
  <c r="M256" i="2"/>
  <c r="N256" i="2"/>
  <c r="O256" i="2"/>
  <c r="P256" i="2"/>
  <c r="P126" i="2"/>
  <c r="O126" i="2"/>
  <c r="N126" i="2"/>
  <c r="M126" i="2"/>
  <c r="L126" i="2"/>
  <c r="R126" i="2" l="1"/>
  <c r="T126" i="2" s="1"/>
  <c r="S126" i="2"/>
  <c r="S256" i="2"/>
  <c r="Q256" i="2"/>
  <c r="R256" i="2"/>
  <c r="T256" i="2" s="1"/>
  <c r="Q126" i="2"/>
  <c r="L255" i="2"/>
  <c r="M255" i="2"/>
  <c r="N255" i="2"/>
  <c r="O255" i="2"/>
  <c r="P255" i="2"/>
  <c r="P166" i="2"/>
  <c r="O166" i="2"/>
  <c r="N166" i="2"/>
  <c r="M166" i="2"/>
  <c r="L166" i="2"/>
  <c r="P239" i="2"/>
  <c r="O239" i="2"/>
  <c r="N239" i="2"/>
  <c r="M239" i="2"/>
  <c r="L239" i="2"/>
  <c r="P159" i="2"/>
  <c r="O159" i="2"/>
  <c r="N159" i="2"/>
  <c r="M159" i="2"/>
  <c r="L159" i="2"/>
  <c r="P137" i="2"/>
  <c r="O137" i="2"/>
  <c r="N137" i="2"/>
  <c r="M137" i="2"/>
  <c r="L137" i="2"/>
  <c r="P81" i="2"/>
  <c r="O81" i="2"/>
  <c r="N81" i="2"/>
  <c r="M81" i="2"/>
  <c r="L81" i="2"/>
  <c r="Q166" i="2" l="1"/>
  <c r="S159" i="2"/>
  <c r="R239" i="2"/>
  <c r="T239" i="2" s="1"/>
  <c r="S166" i="2"/>
  <c r="Q255" i="2"/>
  <c r="S239" i="2"/>
  <c r="S255" i="2"/>
  <c r="R255" i="2"/>
  <c r="T255" i="2" s="1"/>
  <c r="R166" i="2"/>
  <c r="T166" i="2" s="1"/>
  <c r="Q239" i="2"/>
  <c r="R137" i="2"/>
  <c r="T137" i="2" s="1"/>
  <c r="Q159" i="2"/>
  <c r="S137" i="2"/>
  <c r="R159" i="2"/>
  <c r="T159" i="2" s="1"/>
  <c r="Q137" i="2"/>
  <c r="S81" i="2"/>
  <c r="Q81" i="2"/>
  <c r="R81" i="2"/>
  <c r="T81" i="2" s="1"/>
  <c r="L144" i="2"/>
  <c r="L11" i="2"/>
  <c r="L13" i="2"/>
  <c r="L142" i="2"/>
  <c r="L78" i="2"/>
  <c r="L17" i="2"/>
  <c r="L91" i="2"/>
  <c r="L18" i="2"/>
  <c r="L20" i="2"/>
  <c r="L55" i="2"/>
  <c r="L39" i="2"/>
  <c r="L167" i="2"/>
  <c r="L267" i="2"/>
  <c r="L92" i="2"/>
  <c r="L112" i="2"/>
  <c r="L79" i="2"/>
  <c r="L83" i="2"/>
  <c r="L253" i="2"/>
  <c r="L100" i="2"/>
  <c r="L101" i="2"/>
  <c r="L102" i="2"/>
  <c r="L103" i="2"/>
  <c r="L104" i="2"/>
  <c r="L105" i="2"/>
  <c r="L106" i="2"/>
  <c r="L107" i="2"/>
  <c r="L108" i="2"/>
  <c r="L109" i="2"/>
  <c r="L111" i="2"/>
  <c r="L114" i="2"/>
  <c r="L116" i="2"/>
  <c r="L117" i="2"/>
  <c r="L118" i="2"/>
  <c r="L119" i="2"/>
  <c r="L120" i="2"/>
  <c r="L133" i="2"/>
  <c r="L123" i="2"/>
  <c r="L124" i="2"/>
  <c r="L128" i="2"/>
  <c r="L129" i="2"/>
  <c r="L130" i="2"/>
  <c r="L136" i="2"/>
  <c r="L138" i="2"/>
  <c r="L139" i="2"/>
  <c r="L86" i="2"/>
  <c r="L75" i="2"/>
  <c r="L147" i="2"/>
  <c r="L150" i="2"/>
  <c r="L153" i="2"/>
  <c r="L154" i="2"/>
  <c r="L31" i="2"/>
  <c r="L165" i="2"/>
  <c r="L171" i="2"/>
  <c r="L174" i="2"/>
  <c r="L175" i="2"/>
  <c r="L176" i="2"/>
  <c r="L178" i="2"/>
  <c r="L180" i="2"/>
  <c r="L181" i="2"/>
  <c r="L182" i="2"/>
  <c r="L184" i="2"/>
  <c r="L185" i="2"/>
  <c r="L186" i="2"/>
  <c r="L187" i="2"/>
  <c r="L189" i="2"/>
  <c r="L190" i="2"/>
  <c r="L192" i="2"/>
  <c r="L193" i="2"/>
  <c r="L194" i="2"/>
  <c r="L195" i="2"/>
  <c r="L196" i="2"/>
  <c r="L197" i="2"/>
  <c r="L199" i="2"/>
  <c r="L200" i="2"/>
  <c r="L206" i="2"/>
  <c r="L207" i="2"/>
  <c r="L208" i="2"/>
  <c r="L209" i="2"/>
  <c r="L210" i="2"/>
  <c r="L211" i="2"/>
  <c r="L213" i="2"/>
  <c r="L214" i="2"/>
  <c r="L216" i="2"/>
  <c r="L217" i="2"/>
  <c r="L219" i="2"/>
  <c r="L220" i="2"/>
  <c r="L143" i="2"/>
  <c r="L222" i="2"/>
  <c r="L223" i="2"/>
  <c r="L9" i="2"/>
  <c r="L224" i="2"/>
  <c r="L226" i="2"/>
  <c r="L228" i="2"/>
  <c r="L229" i="2"/>
  <c r="L230" i="2"/>
  <c r="L232" i="2"/>
  <c r="L233" i="2"/>
  <c r="L122" i="2"/>
  <c r="L234" i="2"/>
  <c r="L235" i="2"/>
  <c r="L237" i="2"/>
  <c r="L238" i="2"/>
  <c r="L240" i="2"/>
  <c r="L241" i="2"/>
  <c r="L242" i="2"/>
  <c r="L243" i="2"/>
  <c r="L244" i="2"/>
  <c r="L245" i="2"/>
  <c r="L246" i="2"/>
  <c r="L248" i="2"/>
  <c r="L254" i="2"/>
  <c r="L266" i="2"/>
  <c r="L268" i="2" l="1"/>
  <c r="M39" i="2" l="1"/>
  <c r="N39" i="2"/>
  <c r="O39" i="2"/>
  <c r="P39" i="2"/>
  <c r="M167" i="2"/>
  <c r="N167" i="2"/>
  <c r="O167" i="2"/>
  <c r="P167" i="2"/>
  <c r="R167" i="2" l="1"/>
  <c r="T167" i="2" s="1"/>
  <c r="R39" i="2"/>
  <c r="T39" i="2" s="1"/>
  <c r="Q39" i="2"/>
  <c r="Q167" i="2"/>
  <c r="S167" i="2"/>
  <c r="S39" i="2"/>
  <c r="M217" i="2" l="1"/>
  <c r="N217" i="2"/>
  <c r="O217" i="2"/>
  <c r="P217" i="2"/>
  <c r="M196" i="2"/>
  <c r="N196" i="2"/>
  <c r="O196" i="2"/>
  <c r="P196" i="2"/>
  <c r="M185" i="2"/>
  <c r="N185" i="2"/>
  <c r="O185" i="2"/>
  <c r="P185" i="2"/>
  <c r="Q217" i="2" l="1"/>
  <c r="R196" i="2"/>
  <c r="T196" i="2" s="1"/>
  <c r="Q185" i="2"/>
  <c r="Q196" i="2"/>
  <c r="S217" i="2"/>
  <c r="S185" i="2"/>
  <c r="R217" i="2"/>
  <c r="T217" i="2" s="1"/>
  <c r="R185" i="2"/>
  <c r="T185" i="2" s="1"/>
  <c r="S196" i="2"/>
  <c r="M181" i="2"/>
  <c r="N181" i="2"/>
  <c r="O181" i="2"/>
  <c r="P181" i="2"/>
  <c r="Q181" i="2" l="1"/>
  <c r="R181" i="2"/>
  <c r="T181" i="2" s="1"/>
  <c r="S181" i="2"/>
  <c r="P197" i="2"/>
  <c r="O197" i="2"/>
  <c r="N197" i="2"/>
  <c r="M197" i="2"/>
  <c r="P248" i="2"/>
  <c r="O248" i="2"/>
  <c r="N248" i="2"/>
  <c r="M248" i="2"/>
  <c r="P165" i="2"/>
  <c r="O165" i="2"/>
  <c r="N165" i="2"/>
  <c r="M165" i="2"/>
  <c r="P111" i="2"/>
  <c r="O111" i="2"/>
  <c r="N111" i="2"/>
  <c r="M111" i="2"/>
  <c r="P112" i="2"/>
  <c r="O112" i="2"/>
  <c r="N112" i="2"/>
  <c r="M112" i="2"/>
  <c r="P13" i="2"/>
  <c r="O13" i="2"/>
  <c r="M13" i="2"/>
  <c r="R13" i="2" l="1"/>
  <c r="T13" i="2" s="1"/>
  <c r="S165" i="2"/>
  <c r="R197" i="2"/>
  <c r="T197" i="2" s="1"/>
  <c r="S13" i="2"/>
  <c r="Q248" i="2"/>
  <c r="S197" i="2"/>
  <c r="Q197" i="2"/>
  <c r="Q111" i="2"/>
  <c r="R165" i="2"/>
  <c r="T165" i="2" s="1"/>
  <c r="S248" i="2"/>
  <c r="R248" i="2"/>
  <c r="T248" i="2" s="1"/>
  <c r="Q165" i="2"/>
  <c r="R111" i="2"/>
  <c r="T111" i="2" s="1"/>
  <c r="S111" i="2"/>
  <c r="S112" i="2"/>
  <c r="Q13" i="2"/>
  <c r="R112" i="2"/>
  <c r="T112" i="2" s="1"/>
  <c r="Q112" i="2"/>
  <c r="M235" i="2"/>
  <c r="N235" i="2"/>
  <c r="O235" i="2"/>
  <c r="P235" i="2"/>
  <c r="M143" i="2"/>
  <c r="O143" i="2"/>
  <c r="P143" i="2"/>
  <c r="M213" i="2"/>
  <c r="N213" i="2"/>
  <c r="O213" i="2"/>
  <c r="P213" i="2"/>
  <c r="M208" i="2"/>
  <c r="N208" i="2"/>
  <c r="O208" i="2"/>
  <c r="P208" i="2"/>
  <c r="P200" i="2"/>
  <c r="O200" i="2"/>
  <c r="N200" i="2"/>
  <c r="M200" i="2"/>
  <c r="M199" i="2"/>
  <c r="N199" i="2"/>
  <c r="O199" i="2"/>
  <c r="P199" i="2"/>
  <c r="M187" i="2"/>
  <c r="N187" i="2"/>
  <c r="O187" i="2"/>
  <c r="P187" i="2"/>
  <c r="M184" i="2"/>
  <c r="N184" i="2"/>
  <c r="O184" i="2"/>
  <c r="P184" i="2"/>
  <c r="M182" i="2"/>
  <c r="N182" i="2"/>
  <c r="O182" i="2"/>
  <c r="P182" i="2"/>
  <c r="Q235" i="2" l="1"/>
  <c r="S235" i="2"/>
  <c r="R235" i="2"/>
  <c r="T235" i="2" s="1"/>
  <c r="Q143" i="2"/>
  <c r="R143" i="2"/>
  <c r="T143" i="2" s="1"/>
  <c r="R213" i="2"/>
  <c r="T213" i="2" s="1"/>
  <c r="S143" i="2"/>
  <c r="S213" i="2"/>
  <c r="Q213" i="2"/>
  <c r="Q208" i="2"/>
  <c r="R208" i="2"/>
  <c r="T208" i="2" s="1"/>
  <c r="S208" i="2"/>
  <c r="R200" i="2"/>
  <c r="T200" i="2" s="1"/>
  <c r="S200" i="2"/>
  <c r="Q199" i="2"/>
  <c r="S199" i="2"/>
  <c r="Q187" i="2"/>
  <c r="R199" i="2"/>
  <c r="T199" i="2" s="1"/>
  <c r="Q200" i="2"/>
  <c r="R187" i="2"/>
  <c r="T187" i="2" s="1"/>
  <c r="Q184" i="2"/>
  <c r="S187" i="2"/>
  <c r="R184" i="2"/>
  <c r="T184" i="2" s="1"/>
  <c r="Q182" i="2"/>
  <c r="S184" i="2"/>
  <c r="R182" i="2"/>
  <c r="T182" i="2" s="1"/>
  <c r="S182" i="2"/>
  <c r="M178" i="2"/>
  <c r="N178" i="2"/>
  <c r="O178" i="2"/>
  <c r="P178" i="2"/>
  <c r="M171" i="2"/>
  <c r="N171" i="2"/>
  <c r="O171" i="2"/>
  <c r="P171" i="2"/>
  <c r="M31" i="2"/>
  <c r="N31" i="2"/>
  <c r="O31" i="2"/>
  <c r="P31" i="2"/>
  <c r="M130" i="2"/>
  <c r="N130" i="2"/>
  <c r="O130" i="2"/>
  <c r="P130" i="2"/>
  <c r="M250" i="2"/>
  <c r="N250" i="2"/>
  <c r="O250" i="2"/>
  <c r="P250" i="2"/>
  <c r="M92" i="2"/>
  <c r="N92" i="2"/>
  <c r="O92" i="2"/>
  <c r="P92" i="2"/>
  <c r="M142" i="2"/>
  <c r="O142" i="2"/>
  <c r="P142" i="2"/>
  <c r="M18" i="2"/>
  <c r="N18" i="2"/>
  <c r="O18" i="2"/>
  <c r="P18" i="2"/>
  <c r="M91" i="2"/>
  <c r="N91" i="2"/>
  <c r="O91" i="2"/>
  <c r="P91" i="2"/>
  <c r="Q178" i="2" l="1"/>
  <c r="S178" i="2"/>
  <c r="R178" i="2"/>
  <c r="T178" i="2" s="1"/>
  <c r="S171" i="2"/>
  <c r="R171" i="2"/>
  <c r="T171" i="2" s="1"/>
  <c r="Q31" i="2"/>
  <c r="Q171" i="2"/>
  <c r="R31" i="2"/>
  <c r="T31" i="2" s="1"/>
  <c r="S31" i="2"/>
  <c r="S130" i="2"/>
  <c r="Q130" i="2"/>
  <c r="R130" i="2"/>
  <c r="T130" i="2" s="1"/>
  <c r="Q250" i="2"/>
  <c r="R250" i="2"/>
  <c r="T250" i="2" s="1"/>
  <c r="S250" i="2"/>
  <c r="Q92" i="2"/>
  <c r="S92" i="2"/>
  <c r="R92" i="2"/>
  <c r="T92" i="2" s="1"/>
  <c r="S142" i="2"/>
  <c r="Q142" i="2"/>
  <c r="R18" i="2"/>
  <c r="T18" i="2" s="1"/>
  <c r="R142" i="2"/>
  <c r="T142" i="2" s="1"/>
  <c r="Q91" i="2"/>
  <c r="Q18" i="2"/>
  <c r="S91" i="2"/>
  <c r="S18" i="2"/>
  <c r="R91" i="2"/>
  <c r="T91" i="2" s="1"/>
  <c r="M254" i="2" l="1"/>
  <c r="P254" i="2"/>
  <c r="O254" i="2"/>
  <c r="N254" i="2"/>
  <c r="M243" i="2"/>
  <c r="N243" i="2"/>
  <c r="O243" i="2"/>
  <c r="P243" i="2"/>
  <c r="M242" i="2"/>
  <c r="N242" i="2"/>
  <c r="O242" i="2"/>
  <c r="P242" i="2"/>
  <c r="M234" i="2"/>
  <c r="N234" i="2"/>
  <c r="O234" i="2"/>
  <c r="P234" i="2"/>
  <c r="M229" i="2"/>
  <c r="N229" i="2"/>
  <c r="O229" i="2"/>
  <c r="P229" i="2"/>
  <c r="P224" i="2"/>
  <c r="O224" i="2"/>
  <c r="N224" i="2"/>
  <c r="M224" i="2"/>
  <c r="P9" i="2"/>
  <c r="O9" i="2"/>
  <c r="N9" i="2"/>
  <c r="M9" i="2"/>
  <c r="P216" i="2"/>
  <c r="O216" i="2"/>
  <c r="N216" i="2"/>
  <c r="M216" i="2"/>
  <c r="M214" i="2"/>
  <c r="N214" i="2"/>
  <c r="O214" i="2"/>
  <c r="P214" i="2"/>
  <c r="P211" i="2"/>
  <c r="O211" i="2"/>
  <c r="N211" i="2"/>
  <c r="M211" i="2"/>
  <c r="P209" i="2"/>
  <c r="O209" i="2"/>
  <c r="N209" i="2"/>
  <c r="M209" i="2"/>
  <c r="M190" i="2"/>
  <c r="N190" i="2"/>
  <c r="O190" i="2"/>
  <c r="P190" i="2"/>
  <c r="M176" i="2"/>
  <c r="N176" i="2"/>
  <c r="O176" i="2"/>
  <c r="P176" i="2"/>
  <c r="P175" i="2"/>
  <c r="O175" i="2"/>
  <c r="N175" i="2"/>
  <c r="M175" i="2"/>
  <c r="M153" i="2"/>
  <c r="N153" i="2"/>
  <c r="O153" i="2"/>
  <c r="P153" i="2"/>
  <c r="Q216" i="2" l="1"/>
  <c r="Q229" i="2"/>
  <c r="S243" i="2"/>
  <c r="R9" i="2"/>
  <c r="Q234" i="2"/>
  <c r="Q190" i="2"/>
  <c r="S242" i="2"/>
  <c r="Q211" i="2"/>
  <c r="S190" i="2"/>
  <c r="S175" i="2"/>
  <c r="Q176" i="2"/>
  <c r="S254" i="2"/>
  <c r="R214" i="2"/>
  <c r="T214" i="2" s="1"/>
  <c r="Q175" i="2"/>
  <c r="Q9" i="2"/>
  <c r="Q242" i="2"/>
  <c r="R234" i="2"/>
  <c r="T234" i="2" s="1"/>
  <c r="S224" i="2"/>
  <c r="Q224" i="2"/>
  <c r="Q243" i="2"/>
  <c r="R153" i="2"/>
  <c r="T153" i="2" s="1"/>
  <c r="S176" i="2"/>
  <c r="S214" i="2"/>
  <c r="S229" i="2"/>
  <c r="S234" i="2"/>
  <c r="Q153" i="2"/>
  <c r="R176" i="2"/>
  <c r="T176" i="2" s="1"/>
  <c r="S211" i="2"/>
  <c r="Q214" i="2"/>
  <c r="R216" i="2"/>
  <c r="T216" i="2" s="1"/>
  <c r="R229" i="2"/>
  <c r="T229" i="2" s="1"/>
  <c r="R243" i="2"/>
  <c r="T243" i="2" s="1"/>
  <c r="S153" i="2"/>
  <c r="R190" i="2"/>
  <c r="T190" i="2" s="1"/>
  <c r="R242" i="2"/>
  <c r="T242" i="2" s="1"/>
  <c r="R211" i="2"/>
  <c r="T211" i="2" s="1"/>
  <c r="R175" i="2"/>
  <c r="T175" i="2" s="1"/>
  <c r="S216" i="2"/>
  <c r="S9" i="2"/>
  <c r="R224" i="2"/>
  <c r="T224" i="2" s="1"/>
  <c r="R254" i="2"/>
  <c r="T254" i="2" s="1"/>
  <c r="Q254" i="2"/>
  <c r="R209" i="2"/>
  <c r="T209" i="2" s="1"/>
  <c r="S209" i="2"/>
  <c r="Q209" i="2"/>
  <c r="M123" i="2"/>
  <c r="N123" i="2"/>
  <c r="O123" i="2"/>
  <c r="P123" i="2"/>
  <c r="M86" i="2"/>
  <c r="N86" i="2"/>
  <c r="O86" i="2"/>
  <c r="P86" i="2"/>
  <c r="M55" i="2"/>
  <c r="N55" i="2"/>
  <c r="O55" i="2"/>
  <c r="P55" i="2"/>
  <c r="M267" i="2"/>
  <c r="O267" i="2"/>
  <c r="P267" i="2"/>
  <c r="M144" i="2"/>
  <c r="N144" i="2"/>
  <c r="O144" i="2"/>
  <c r="P144" i="2"/>
  <c r="M78" i="2"/>
  <c r="N78" i="2"/>
  <c r="O78" i="2"/>
  <c r="P78" i="2"/>
  <c r="M20" i="2"/>
  <c r="N20" i="2"/>
  <c r="O20" i="2"/>
  <c r="P20" i="2"/>
  <c r="M17" i="2"/>
  <c r="N17" i="2"/>
  <c r="O17" i="2"/>
  <c r="P17" i="2"/>
  <c r="T9" i="2" l="1"/>
  <c r="R86" i="2"/>
  <c r="T86" i="2" s="1"/>
  <c r="Q17" i="2"/>
  <c r="R123" i="2"/>
  <c r="T123" i="2" s="1"/>
  <c r="Q20" i="2"/>
  <c r="R78" i="2"/>
  <c r="T78" i="2" s="1"/>
  <c r="Q267" i="2"/>
  <c r="Q123" i="2"/>
  <c r="S17" i="2"/>
  <c r="Q78" i="2"/>
  <c r="R55" i="2"/>
  <c r="T55" i="2" s="1"/>
  <c r="R144" i="2"/>
  <c r="R267" i="2"/>
  <c r="T267" i="2" s="1"/>
  <c r="R20" i="2"/>
  <c r="T20" i="2" s="1"/>
  <c r="S20" i="2"/>
  <c r="S78" i="2"/>
  <c r="Q86" i="2"/>
  <c r="S123" i="2"/>
  <c r="S86" i="2"/>
  <c r="Q144" i="2"/>
  <c r="S55" i="2"/>
  <c r="R17" i="2"/>
  <c r="T17" i="2" s="1"/>
  <c r="S144" i="2"/>
  <c r="S267" i="2"/>
  <c r="Q55" i="2"/>
  <c r="M237" i="2"/>
  <c r="N237" i="2"/>
  <c r="O237" i="2"/>
  <c r="P237" i="2"/>
  <c r="M11" i="2"/>
  <c r="N11" i="2"/>
  <c r="O11" i="2"/>
  <c r="P11" i="2"/>
  <c r="T144" i="2" l="1"/>
  <c r="R237" i="2"/>
  <c r="T237" i="2" s="1"/>
  <c r="Q237" i="2"/>
  <c r="S11" i="2"/>
  <c r="S237" i="2"/>
  <c r="Q11" i="2"/>
  <c r="R11" i="2"/>
  <c r="T11" i="2" l="1"/>
  <c r="M241" i="2"/>
  <c r="N241" i="2"/>
  <c r="O241" i="2"/>
  <c r="P241" i="2"/>
  <c r="M122" i="2"/>
  <c r="N122" i="2"/>
  <c r="O122" i="2"/>
  <c r="P122" i="2"/>
  <c r="M233" i="2"/>
  <c r="N233" i="2"/>
  <c r="O233" i="2"/>
  <c r="P233" i="2"/>
  <c r="M226" i="2"/>
  <c r="N226" i="2"/>
  <c r="O226" i="2"/>
  <c r="P226" i="2"/>
  <c r="M223" i="2"/>
  <c r="N223" i="2"/>
  <c r="O223" i="2"/>
  <c r="P223" i="2"/>
  <c r="M220" i="2"/>
  <c r="N220" i="2"/>
  <c r="O220" i="2"/>
  <c r="P220" i="2"/>
  <c r="M266" i="2"/>
  <c r="N266" i="2"/>
  <c r="O266" i="2"/>
  <c r="P266" i="2"/>
  <c r="M207" i="2"/>
  <c r="N207" i="2"/>
  <c r="O207" i="2"/>
  <c r="P207" i="2"/>
  <c r="M189" i="2"/>
  <c r="N189" i="2"/>
  <c r="O189" i="2"/>
  <c r="P189" i="2"/>
  <c r="M107" i="2"/>
  <c r="N107" i="2"/>
  <c r="O107" i="2"/>
  <c r="P107" i="2"/>
  <c r="M133" i="2"/>
  <c r="N133" i="2"/>
  <c r="O133" i="2"/>
  <c r="P133" i="2"/>
  <c r="R241" i="2" l="1"/>
  <c r="T241" i="2" s="1"/>
  <c r="R226" i="2"/>
  <c r="T226" i="2" s="1"/>
  <c r="R220" i="2"/>
  <c r="T220" i="2" s="1"/>
  <c r="Q241" i="2"/>
  <c r="R266" i="2"/>
  <c r="T266" i="2" s="1"/>
  <c r="R122" i="2"/>
  <c r="T122" i="2" s="1"/>
  <c r="Q233" i="2"/>
  <c r="Q122" i="2"/>
  <c r="S122" i="2"/>
  <c r="S241" i="2"/>
  <c r="S233" i="2"/>
  <c r="R233" i="2"/>
  <c r="T233" i="2" s="1"/>
  <c r="Q226" i="2"/>
  <c r="S226" i="2"/>
  <c r="Q223" i="2"/>
  <c r="R223" i="2"/>
  <c r="T223" i="2" s="1"/>
  <c r="Q220" i="2"/>
  <c r="Q266" i="2"/>
  <c r="S223" i="2"/>
  <c r="S220" i="2"/>
  <c r="S266" i="2"/>
  <c r="S207" i="2"/>
  <c r="R207" i="2"/>
  <c r="T207" i="2" s="1"/>
  <c r="Q207" i="2"/>
  <c r="S189" i="2"/>
  <c r="Q189" i="2"/>
  <c r="R189" i="2"/>
  <c r="T189" i="2" s="1"/>
  <c r="Q107" i="2"/>
  <c r="R133" i="2"/>
  <c r="T133" i="2" s="1"/>
  <c r="S107" i="2"/>
  <c r="R107" i="2"/>
  <c r="T107" i="2" s="1"/>
  <c r="S133" i="2"/>
  <c r="Q133" i="2"/>
  <c r="M118" i="2"/>
  <c r="N118" i="2"/>
  <c r="O118" i="2"/>
  <c r="P118" i="2"/>
  <c r="R118" i="2" l="1"/>
  <c r="T118" i="2" s="1"/>
  <c r="Q118" i="2"/>
  <c r="S118" i="2"/>
  <c r="M75" i="2"/>
  <c r="N75" i="2"/>
  <c r="O75" i="2"/>
  <c r="P75" i="2"/>
  <c r="M106" i="2"/>
  <c r="N106" i="2"/>
  <c r="O106" i="2"/>
  <c r="P106" i="2"/>
  <c r="M124" i="2"/>
  <c r="N124" i="2"/>
  <c r="O124" i="2"/>
  <c r="P124" i="2"/>
  <c r="M119" i="2"/>
  <c r="N119" i="2"/>
  <c r="O119" i="2"/>
  <c r="P119" i="2"/>
  <c r="M79" i="2"/>
  <c r="N79" i="2"/>
  <c r="O79" i="2"/>
  <c r="P79" i="2"/>
  <c r="S75" i="2" l="1"/>
  <c r="Q75" i="2"/>
  <c r="Q106" i="2"/>
  <c r="R124" i="2"/>
  <c r="T124" i="2" s="1"/>
  <c r="R75" i="2"/>
  <c r="S106" i="2"/>
  <c r="R106" i="2"/>
  <c r="S124" i="2"/>
  <c r="Q124" i="2"/>
  <c r="Q119" i="2"/>
  <c r="R79" i="2"/>
  <c r="T79" i="2" s="1"/>
  <c r="S119" i="2"/>
  <c r="R119" i="2"/>
  <c r="T119" i="2" s="1"/>
  <c r="S79" i="2"/>
  <c r="Q79" i="2"/>
  <c r="T75" i="2" l="1"/>
  <c r="T106" i="2"/>
  <c r="M257" i="2"/>
  <c r="N257" i="2"/>
  <c r="O257" i="2"/>
  <c r="P257" i="2"/>
  <c r="M246" i="2"/>
  <c r="N246" i="2"/>
  <c r="O246" i="2"/>
  <c r="P246" i="2"/>
  <c r="M245" i="2"/>
  <c r="N245" i="2"/>
  <c r="O245" i="2"/>
  <c r="P245" i="2"/>
  <c r="M244" i="2"/>
  <c r="N244" i="2"/>
  <c r="O244" i="2"/>
  <c r="P244" i="2"/>
  <c r="M240" i="2"/>
  <c r="N240" i="2"/>
  <c r="O240" i="2"/>
  <c r="P240" i="2"/>
  <c r="M238" i="2"/>
  <c r="N238" i="2"/>
  <c r="O238" i="2"/>
  <c r="P238" i="2"/>
  <c r="M232" i="2"/>
  <c r="N232" i="2"/>
  <c r="O232" i="2"/>
  <c r="P232" i="2"/>
  <c r="M230" i="2"/>
  <c r="N230" i="2"/>
  <c r="O230" i="2"/>
  <c r="P230" i="2"/>
  <c r="M252" i="2"/>
  <c r="N252" i="2"/>
  <c r="O252" i="2"/>
  <c r="P252" i="2"/>
  <c r="M228" i="2"/>
  <c r="N228" i="2"/>
  <c r="O228" i="2"/>
  <c r="P228" i="2"/>
  <c r="M222" i="2"/>
  <c r="N222" i="2"/>
  <c r="O222" i="2"/>
  <c r="P222" i="2"/>
  <c r="M219" i="2"/>
  <c r="N219" i="2"/>
  <c r="O219" i="2"/>
  <c r="P219" i="2"/>
  <c r="M210" i="2"/>
  <c r="N210" i="2"/>
  <c r="O210" i="2"/>
  <c r="P210" i="2"/>
  <c r="M206" i="2"/>
  <c r="N206" i="2"/>
  <c r="O206" i="2"/>
  <c r="P206" i="2"/>
  <c r="M194" i="2"/>
  <c r="N194" i="2"/>
  <c r="O194" i="2"/>
  <c r="P194" i="2"/>
  <c r="M195" i="2"/>
  <c r="N195" i="2"/>
  <c r="O195" i="2"/>
  <c r="P195" i="2"/>
  <c r="M193" i="2"/>
  <c r="N193" i="2"/>
  <c r="O193" i="2"/>
  <c r="P193" i="2"/>
  <c r="M192" i="2"/>
  <c r="N192" i="2"/>
  <c r="O192" i="2"/>
  <c r="P192" i="2"/>
  <c r="M186" i="2"/>
  <c r="N186" i="2"/>
  <c r="O186" i="2"/>
  <c r="P186" i="2"/>
  <c r="M180" i="2"/>
  <c r="N180" i="2"/>
  <c r="O180" i="2"/>
  <c r="P180" i="2"/>
  <c r="M174" i="2"/>
  <c r="N174" i="2"/>
  <c r="O174" i="2"/>
  <c r="P174" i="2"/>
  <c r="M154" i="2"/>
  <c r="N154" i="2"/>
  <c r="O154" i="2"/>
  <c r="P154" i="2"/>
  <c r="M147" i="2"/>
  <c r="N147" i="2"/>
  <c r="O147" i="2"/>
  <c r="P147" i="2"/>
  <c r="M109" i="2"/>
  <c r="M105" i="2"/>
  <c r="M108" i="2"/>
  <c r="M104" i="2"/>
  <c r="M103" i="2"/>
  <c r="M102" i="2"/>
  <c r="M101" i="2"/>
  <c r="N109" i="2"/>
  <c r="N105" i="2"/>
  <c r="N108" i="2"/>
  <c r="N104" i="2"/>
  <c r="N103" i="2"/>
  <c r="N102" i="2"/>
  <c r="N101" i="2"/>
  <c r="O109" i="2"/>
  <c r="O105" i="2"/>
  <c r="O108" i="2"/>
  <c r="O104" i="2"/>
  <c r="O103" i="2"/>
  <c r="O102" i="2"/>
  <c r="O101" i="2"/>
  <c r="P109" i="2"/>
  <c r="P105" i="2"/>
  <c r="P108" i="2"/>
  <c r="P104" i="2"/>
  <c r="P103" i="2"/>
  <c r="P102" i="2"/>
  <c r="P101" i="2"/>
  <c r="P100" i="2"/>
  <c r="O100" i="2"/>
  <c r="N100" i="2"/>
  <c r="M100" i="2"/>
  <c r="M138" i="2"/>
  <c r="N138" i="2"/>
  <c r="O138" i="2"/>
  <c r="P138" i="2"/>
  <c r="M136" i="2"/>
  <c r="N136" i="2"/>
  <c r="O136" i="2"/>
  <c r="P136" i="2"/>
  <c r="M129" i="2"/>
  <c r="N129" i="2"/>
  <c r="O129" i="2"/>
  <c r="P129" i="2"/>
  <c r="M128" i="2"/>
  <c r="N128" i="2"/>
  <c r="O128" i="2"/>
  <c r="P128" i="2"/>
  <c r="M120" i="2"/>
  <c r="N120" i="2"/>
  <c r="O120" i="2"/>
  <c r="P120" i="2"/>
  <c r="M117" i="2"/>
  <c r="N117" i="2"/>
  <c r="O117" i="2"/>
  <c r="P117" i="2"/>
  <c r="M116" i="2"/>
  <c r="N116" i="2"/>
  <c r="O116" i="2"/>
  <c r="P116" i="2"/>
  <c r="M114" i="2"/>
  <c r="N114" i="2"/>
  <c r="O114" i="2"/>
  <c r="P114" i="2"/>
  <c r="M83" i="2"/>
  <c r="N83" i="2"/>
  <c r="O83" i="2"/>
  <c r="P83" i="2"/>
  <c r="M139" i="2"/>
  <c r="O139" i="2"/>
  <c r="P139" i="2"/>
  <c r="P150" i="2"/>
  <c r="P253" i="2"/>
  <c r="O150" i="2"/>
  <c r="M150" i="2"/>
  <c r="M253" i="2"/>
  <c r="O268" i="2" l="1"/>
  <c r="P268" i="2"/>
  <c r="N268" i="2"/>
  <c r="M268" i="2"/>
  <c r="Q240" i="2"/>
  <c r="S147" i="2"/>
  <c r="Q238" i="2"/>
  <c r="Q257" i="2"/>
  <c r="R147" i="2"/>
  <c r="T147" i="2" s="1"/>
  <c r="R222" i="2"/>
  <c r="T222" i="2" s="1"/>
  <c r="R194" i="2"/>
  <c r="T194" i="2" s="1"/>
  <c r="R232" i="2"/>
  <c r="T232" i="2" s="1"/>
  <c r="R245" i="2"/>
  <c r="T245" i="2" s="1"/>
  <c r="Q138" i="2"/>
  <c r="R174" i="2"/>
  <c r="T174" i="2" s="1"/>
  <c r="Q230" i="2"/>
  <c r="R238" i="2"/>
  <c r="T238" i="2" s="1"/>
  <c r="Q245" i="2"/>
  <c r="Q253" i="2"/>
  <c r="R193" i="2"/>
  <c r="T193" i="2" s="1"/>
  <c r="S228" i="2"/>
  <c r="R252" i="2"/>
  <c r="T252" i="2" s="1"/>
  <c r="R240" i="2"/>
  <c r="T240" i="2" s="1"/>
  <c r="R257" i="2"/>
  <c r="T257" i="2" s="1"/>
  <c r="Q150" i="2"/>
  <c r="R100" i="2"/>
  <c r="T100" i="2" s="1"/>
  <c r="Q192" i="2"/>
  <c r="Q228" i="2"/>
  <c r="Q232" i="2"/>
  <c r="R186" i="2"/>
  <c r="T186" i="2" s="1"/>
  <c r="S222" i="2"/>
  <c r="R230" i="2"/>
  <c r="T230" i="2" s="1"/>
  <c r="S114" i="2"/>
  <c r="Q104" i="2"/>
  <c r="S154" i="2"/>
  <c r="Q180" i="2"/>
  <c r="Q103" i="2"/>
  <c r="R101" i="2"/>
  <c r="T101" i="2" s="1"/>
  <c r="R210" i="2"/>
  <c r="T210" i="2" s="1"/>
  <c r="S100" i="2"/>
  <c r="R108" i="2"/>
  <c r="T108" i="2" s="1"/>
  <c r="Q154" i="2"/>
  <c r="S194" i="2"/>
  <c r="R206" i="2"/>
  <c r="T206" i="2" s="1"/>
  <c r="R219" i="2"/>
  <c r="T219" i="2" s="1"/>
  <c r="R105" i="2"/>
  <c r="T105" i="2" s="1"/>
  <c r="S246" i="2"/>
  <c r="R117" i="2"/>
  <c r="T117" i="2" s="1"/>
  <c r="Q128" i="2"/>
  <c r="Q100" i="2"/>
  <c r="S193" i="2"/>
  <c r="R195" i="2"/>
  <c r="T195" i="2" s="1"/>
  <c r="Q210" i="2"/>
  <c r="S252" i="2"/>
  <c r="R244" i="2"/>
  <c r="T244" i="2" s="1"/>
  <c r="R246" i="2"/>
  <c r="T246" i="2" s="1"/>
  <c r="S174" i="2"/>
  <c r="S101" i="2"/>
  <c r="R154" i="2"/>
  <c r="T154" i="2" s="1"/>
  <c r="Q193" i="2"/>
  <c r="R228" i="2"/>
  <c r="T228" i="2" s="1"/>
  <c r="Q246" i="2"/>
  <c r="Q114" i="2"/>
  <c r="R104" i="2"/>
  <c r="T104" i="2" s="1"/>
  <c r="S105" i="2"/>
  <c r="R102" i="2"/>
  <c r="T102" i="2" s="1"/>
  <c r="R109" i="2"/>
  <c r="T109" i="2" s="1"/>
  <c r="Q174" i="2"/>
  <c r="Q186" i="2"/>
  <c r="Q195" i="2"/>
  <c r="Q194" i="2"/>
  <c r="Q206" i="2"/>
  <c r="S232" i="2"/>
  <c r="S238" i="2"/>
  <c r="S240" i="2"/>
  <c r="S245" i="2"/>
  <c r="S104" i="2"/>
  <c r="S102" i="2"/>
  <c r="S109" i="2"/>
  <c r="S180" i="2"/>
  <c r="S192" i="2"/>
  <c r="S219" i="2"/>
  <c r="Q244" i="2"/>
  <c r="S103" i="2"/>
  <c r="R192" i="2"/>
  <c r="T192" i="2" s="1"/>
  <c r="S206" i="2"/>
  <c r="R180" i="2"/>
  <c r="T180" i="2" s="1"/>
  <c r="Q219" i="2"/>
  <c r="S230" i="2"/>
  <c r="S186" i="2"/>
  <c r="S195" i="2"/>
  <c r="S108" i="2"/>
  <c r="S210" i="2"/>
  <c r="Q252" i="2"/>
  <c r="S257" i="2"/>
  <c r="Q222" i="2"/>
  <c r="S244" i="2"/>
  <c r="Q147" i="2"/>
  <c r="R103" i="2"/>
  <c r="T103" i="2" s="1"/>
  <c r="Q101" i="2"/>
  <c r="Q108" i="2"/>
  <c r="Q105" i="2"/>
  <c r="Q102" i="2"/>
  <c r="Q109" i="2"/>
  <c r="S136" i="2"/>
  <c r="S138" i="2"/>
  <c r="R136" i="2"/>
  <c r="R138" i="2"/>
  <c r="T138" i="2" s="1"/>
  <c r="S116" i="2"/>
  <c r="S120" i="2"/>
  <c r="Q129" i="2"/>
  <c r="R116" i="2"/>
  <c r="T116" i="2" s="1"/>
  <c r="R120" i="2"/>
  <c r="T120" i="2" s="1"/>
  <c r="R128" i="2"/>
  <c r="T128" i="2" s="1"/>
  <c r="Q117" i="2"/>
  <c r="R114" i="2"/>
  <c r="T114" i="2" s="1"/>
  <c r="R129" i="2"/>
  <c r="T129" i="2" s="1"/>
  <c r="S83" i="2"/>
  <c r="Q116" i="2"/>
  <c r="Q120" i="2"/>
  <c r="S128" i="2"/>
  <c r="R83" i="2"/>
  <c r="S117" i="2"/>
  <c r="S129" i="2"/>
  <c r="Q136" i="2"/>
  <c r="S150" i="2"/>
  <c r="R139" i="2"/>
  <c r="T139" i="2" s="1"/>
  <c r="S253" i="2"/>
  <c r="Q83" i="2"/>
  <c r="S139" i="2"/>
  <c r="Q139" i="2"/>
  <c r="S268" i="2" l="1"/>
  <c r="Q268" i="2"/>
  <c r="T83" i="2"/>
  <c r="T136" i="2"/>
  <c r="R253" i="2" l="1"/>
  <c r="T253" i="2" l="1"/>
  <c r="R150" i="2"/>
  <c r="R268" i="2" s="1"/>
  <c r="T150" i="2" l="1"/>
  <c r="T268" i="2" s="1"/>
</calcChain>
</file>

<file path=xl/sharedStrings.xml><?xml version="1.0" encoding="utf-8"?>
<sst xmlns="http://schemas.openxmlformats.org/spreadsheetml/2006/main" count="2116" uniqueCount="474">
  <si>
    <t>Nombre</t>
  </si>
  <si>
    <t>COORDINADOR (A)</t>
  </si>
  <si>
    <t xml:space="preserve">Reg. No. </t>
  </si>
  <si>
    <t>Departamento</t>
  </si>
  <si>
    <t>Sueldo Bruto (RD$)</t>
  </si>
  <si>
    <t>Seguridad Social (LEY 87-01)</t>
  </si>
  <si>
    <t>Total Retenciones y Aportes</t>
  </si>
  <si>
    <t>Sub-Cuenta No.</t>
  </si>
  <si>
    <t>Seguro de Pensión (9.97%)</t>
  </si>
  <si>
    <t>Seguro de Salud 
(10.53%) (3*)</t>
  </si>
  <si>
    <t>TOTAL GENERAL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</si>
  <si>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</si>
  <si>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</si>
  <si>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</si>
  <si>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</si>
  <si>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>ABOGADO (A)</t>
  </si>
  <si>
    <t>Elaborado por:</t>
  </si>
  <si>
    <t>Revisado por:</t>
  </si>
  <si>
    <t>ENCARGADO (A)</t>
  </si>
  <si>
    <t>DIRECTOR (A)</t>
  </si>
  <si>
    <t>GUILLERMO SALVADOR DE JESUS VILLAMAN NAUT</t>
  </si>
  <si>
    <t>CLAUDIA PEREZ GOMEZ</t>
  </si>
  <si>
    <t>ENCARGADO DE DEPARTAMENTO</t>
  </si>
  <si>
    <t xml:space="preserve">Fecha
Desde </t>
  </si>
  <si>
    <t xml:space="preserve">Fecha
Hasta </t>
  </si>
  <si>
    <t>Empleado (2.87%)
RD$</t>
  </si>
  <si>
    <t>Patronal (7.10%)
RD$</t>
  </si>
  <si>
    <t>Riesgos Laborales (1.10%) (2*)
RD$</t>
  </si>
  <si>
    <t>Empleado (3.04%)
RD$</t>
  </si>
  <si>
    <t>Patronal (7.09%)
RD$</t>
  </si>
  <si>
    <t>Subtotal TSS
RD$</t>
  </si>
  <si>
    <t>Deducción Empleado
RD$</t>
  </si>
  <si>
    <t>Aportes Patronal
RD$</t>
  </si>
  <si>
    <t>Sueldo Neto 
RD$</t>
  </si>
  <si>
    <t>IS/R
(Ley 11-92)    (1*)
RD$</t>
  </si>
  <si>
    <t xml:space="preserve">Función </t>
  </si>
  <si>
    <t>Seguro Savica
RD$</t>
  </si>
  <si>
    <t>Aprobado por:</t>
  </si>
  <si>
    <t>Dirección Financiera</t>
  </si>
  <si>
    <t>DIRECCION DEL SERVICIO NACIONAL DE EMPLEO MT</t>
  </si>
  <si>
    <t>ESCUELA TALLER SANTO DOMINGO MT</t>
  </si>
  <si>
    <t>ANALISTA</t>
  </si>
  <si>
    <t>DIRECCION JURIDICA MT</t>
  </si>
  <si>
    <t>AUXILIAR ADMINISTRATIVO (A)</t>
  </si>
  <si>
    <t>SECCION DE TRANSPORTACION MT</t>
  </si>
  <si>
    <t>DIRECCION FINANCIERA MT</t>
  </si>
  <si>
    <t>DIRECCION DE IGUALDAD DE OPORTUNIDADES Y NO DISCRIMINACION MT</t>
  </si>
  <si>
    <t>YISSELL MERCEDES VILLAR VALDEZ</t>
  </si>
  <si>
    <t>DIRECTOR (A) DEPARTAMENTAL</t>
  </si>
  <si>
    <t>CARLA VIRGINIA CRUZ HERNANDEZ</t>
  </si>
  <si>
    <t>DIRRECION GENERAL DE EMPLEO MT</t>
  </si>
  <si>
    <t>OFICINA TERRITORIAL DE EMPLEO DISTRITO NACIONAL</t>
  </si>
  <si>
    <t>JOSE MARIA DE JESUS GOMEZ</t>
  </si>
  <si>
    <t>ORIENTADOR (A) OCUPACIONAL</t>
  </si>
  <si>
    <t>HILDA ISA PEREZ MENDOZA</t>
  </si>
  <si>
    <t>OFICINA TERRITORIAL DE EMPLEO SAN FRANCISCO DE MACORIS</t>
  </si>
  <si>
    <t>DILENY DEYANIRA ABREU SANCHEZ</t>
  </si>
  <si>
    <t>OFICINA TERRITORIAL DE EMPLEO SANTIAGO</t>
  </si>
  <si>
    <t>ANALISTA OCUPACIONAL</t>
  </si>
  <si>
    <t>ENCARGADO UNIDAD</t>
  </si>
  <si>
    <t>OFICINA TERRITORIAL DE EMPLEO SAN CRISTOBAL</t>
  </si>
  <si>
    <t>EMMANUEL SOLANO MARTINEZ</t>
  </si>
  <si>
    <t>ODALIS CARELA SALA</t>
  </si>
  <si>
    <t>OFICINA TERRITORIAL DE EMPLEO BAVARO</t>
  </si>
  <si>
    <t>OFICINA TERRITORIAL DE EMPLEO BONAO</t>
  </si>
  <si>
    <t>OFICINA TERRITORIAL DE EMPLEO VALDERDE MAO</t>
  </si>
  <si>
    <t>JOSE RAFAEL DIAZ DE PEÑA</t>
  </si>
  <si>
    <t>OFICINA TERRITORIAL DE EMPLEO PUERTO PLATA</t>
  </si>
  <si>
    <t>CLAUDIO ISIDRO RAMIREZ RODRIGUEZ</t>
  </si>
  <si>
    <t>CESAR ANTONIO MORALES LOPEZ</t>
  </si>
  <si>
    <t>CESAR AUGUSTO DE LOS SANTOS ANDERSO</t>
  </si>
  <si>
    <t>BLANCA ROSAURA FIGUEROA GARCIA</t>
  </si>
  <si>
    <t>JUAN FRANCISCO POLANCO TORIBIO</t>
  </si>
  <si>
    <t>LUISIANNY RAFELINA MARTE JAQUEZ</t>
  </si>
  <si>
    <t>WANDA ROSMERIS MERCEDES CUEVAS</t>
  </si>
  <si>
    <t>EDY RAFAEL RODRIGUEZ CAMPUSANO</t>
  </si>
  <si>
    <t>VIRGINIA EUGENIA BUENO SAVIÑON</t>
  </si>
  <si>
    <t>DIRECCION GENERAL DE TRABAJO</t>
  </si>
  <si>
    <t>JUAN CARLOS SANCHEZ CASTILLO</t>
  </si>
  <si>
    <t>PARALEGAL</t>
  </si>
  <si>
    <t>DEPARTAMENTO DE MIGRACION LABORAL MT</t>
  </si>
  <si>
    <t>EUDY ALTAGRACIA PEÑA TORIBIO</t>
  </si>
  <si>
    <t>ABOGADO ASISTENCIA JUDICIAL</t>
  </si>
  <si>
    <t>AGENCIA LOCAL DE JARABACOA MT</t>
  </si>
  <si>
    <t>JOSE LUIS CARABALLO RAMIREZ</t>
  </si>
  <si>
    <t>REPRESENTACION LOCAL DE TRABAJO DE AZUA MT</t>
  </si>
  <si>
    <t>REPRESENTACION LOCAL DE TRABAJO DE BANI MT</t>
  </si>
  <si>
    <t>INES JOSEFINA VALDEZ MATOS</t>
  </si>
  <si>
    <t>REPRESENTACION LOCAL DE TRABAJO DE COTUI MT</t>
  </si>
  <si>
    <t>ALEXANDER DE JESUS ZORILLA SANTOS</t>
  </si>
  <si>
    <t>REPRESENTACION LOCAL DE TRABAJO DE ELIAS PIÑA MT</t>
  </si>
  <si>
    <t>EDGAR DAGOBERTO LUCIANO CABRAL</t>
  </si>
  <si>
    <t>REPRESENTACION LOCAL DE TRABAJO DE HIGUEY MT</t>
  </si>
  <si>
    <t>JOSE BIENVENIDO OTAÑEZ VILORIA</t>
  </si>
  <si>
    <t>DIANA ISABEL ARTEAGA VENEGAS</t>
  </si>
  <si>
    <t>JENNY ESPIRITUSANTO PEREZ</t>
  </si>
  <si>
    <t>JUAN BAUTISTA GONZALEZ SALCEDO</t>
  </si>
  <si>
    <t>REPRESENTACION LOCAL DE TRABAJO DE MONTECRISTY MT</t>
  </si>
  <si>
    <t>REPRESENTACION LOCAL DE TRABAJO DE PUERTO PLATA MT</t>
  </si>
  <si>
    <t>TOMAS GERALDINO RODRIGUEZ</t>
  </si>
  <si>
    <t>REPRESENTACION LOCAL DE TRABAJO DE SALCEDO MT</t>
  </si>
  <si>
    <t>YARITZA ELIANNY SANCHEZ VENTURA</t>
  </si>
  <si>
    <t>REPRESENTACION LOCAL DE TRABAJO DE SAN FRANCISCO DE MACORIS MT</t>
  </si>
  <si>
    <t>REPRESENTACION LOCAL DE TRABAJO DE SAN JOSE DE OCOA MT</t>
  </si>
  <si>
    <t>IVAN MANUEL PIMENTEL SANTANA</t>
  </si>
  <si>
    <t>REPRESENTACION LOCAL DE TRABAJO DE SAN PEDRO DE MACORIS MT</t>
  </si>
  <si>
    <t>BRENDA MAIRENY PUENTE DIAZ</t>
  </si>
  <si>
    <t>REPRESENTACION LOCAL DE TRABAJO DE SANTIAGO MT</t>
  </si>
  <si>
    <t>NANCY MARITZA LOVERAS ALONZO</t>
  </si>
  <si>
    <t>CARLA EUSEBIA PEGUERO LOPEZ</t>
  </si>
  <si>
    <t>RAMONA MARGARITA MUÑOZ MARTINEZ</t>
  </si>
  <si>
    <t>REPRESENTACION LOCAL DE TRABAJO DE SANTO DOMINGO MT</t>
  </si>
  <si>
    <t>LUISA ORFELINA SOTO SANTANA</t>
  </si>
  <si>
    <t>EVELIN ESCARLET ROMAN PEREZ</t>
  </si>
  <si>
    <t>REPRESENTACION LOCAL DE TRABAJO DE SANTO DOMINGO OESTE MT</t>
  </si>
  <si>
    <t>MARY DANIA LUCIANO MANZUETA</t>
  </si>
  <si>
    <t>MARIA ISABEL MARTINEZ LOPEZ</t>
  </si>
  <si>
    <t>REPRESENTACION LOCAL DE TRABAJO DE EL SEYBO MT</t>
  </si>
  <si>
    <t>NELSON ANTONIO CARVAJAL</t>
  </si>
  <si>
    <t>DIRECCION GENERAL DE HIGIENE Y SEGURIDAD INDUSTRIAL MT</t>
  </si>
  <si>
    <t>DEIBY MONTERO MONTERO</t>
  </si>
  <si>
    <t>Encargado (a) Nomina</t>
  </si>
  <si>
    <t>Director (a) Financiero (a)</t>
  </si>
  <si>
    <t>OFICINA TERRITORIAL DE EMPLEO SANTO DOMINGO ESTE</t>
  </si>
  <si>
    <t>RUTH ESTHER DE JESUS VENTURA</t>
  </si>
  <si>
    <t>ANTONIO RUIZ MATOS</t>
  </si>
  <si>
    <t>DIRECCION GENERAL DE EMPLEO MT</t>
  </si>
  <si>
    <t>OFICINA TERRITORIAL DE EMPLEO HIGUEY</t>
  </si>
  <si>
    <t>NANCY RODRIGUEZ CASTILLO</t>
  </si>
  <si>
    <t>MERCEDES DIGNORA RECIO BELTRE</t>
  </si>
  <si>
    <t>NATANAEL FELIZ ROSARIO</t>
  </si>
  <si>
    <t>WENDY JACQUELINE DE LEON CARVAJAL</t>
  </si>
  <si>
    <t>CARMEN DAYSIS GONZALEZ MELGEN</t>
  </si>
  <si>
    <t>RAYNI DE JESUS BEATO BURGOS</t>
  </si>
  <si>
    <t>JUAN FRANCISCO ULERIO GARCIA</t>
  </si>
  <si>
    <t>ARIS ALTAGRACIA REYES VENTURA</t>
  </si>
  <si>
    <t>REPRESENTACION LOCAL DE TRABAJO DE DAJABON MT</t>
  </si>
  <si>
    <t>REPRESENTACION LOCAL DE TRABAJO DE MOCA MT</t>
  </si>
  <si>
    <t>CLAUDIA MARIA ABREU ROBLES</t>
  </si>
  <si>
    <t>REPRESENTACION LOCAL DE TRABAJO DE MONTE PLATA MT</t>
  </si>
  <si>
    <t>MARTINA ROA JIMENEZ</t>
  </si>
  <si>
    <t>REPRESENTACION LOCAL DE TRABAJO DE SAN CRISTOBAL MT</t>
  </si>
  <si>
    <t>KAZUKI REYES FELIPE</t>
  </si>
  <si>
    <t>EDDYS FERNANDO BATISTA ENCARNACION</t>
  </si>
  <si>
    <t>JUAN CABRERA PEÑA</t>
  </si>
  <si>
    <t>JACINTA MERCEDES BAUTISTA MARTES</t>
  </si>
  <si>
    <t>LAURA CELESTE TORIBIO VERAS</t>
  </si>
  <si>
    <t>DEYANIRA JOSEFINA MARMOLEJOS PAULIN</t>
  </si>
  <si>
    <t>DIRECCION ADMINISTRATIVA MT</t>
  </si>
  <si>
    <t>REPRESENTACION LOCAL DE TRABAJO DE LA ROMANA MT</t>
  </si>
  <si>
    <t>MELVIN RAFAEL PEREZ SARRAF</t>
  </si>
  <si>
    <t>VOCAL</t>
  </si>
  <si>
    <t>COMITÉ NACIONAL DE SALARIO MT</t>
  </si>
  <si>
    <t>REPRESENTACION LOCAL DE TRABAJO DE SANTIAGO RODRIGUEZ MT</t>
  </si>
  <si>
    <t>JEFFREY ESTEBAN FELIX CEPEDA</t>
  </si>
  <si>
    <t>DISEÑADOR GRAFICO</t>
  </si>
  <si>
    <t>FORTUNATO SEGUNDO MOLINA FORTUNATO</t>
  </si>
  <si>
    <t>CAMAROGRAFO</t>
  </si>
  <si>
    <t>DYATA MURANI DEL PRADO</t>
  </si>
  <si>
    <t>PERIODISTA</t>
  </si>
  <si>
    <t>COORDINADOR</t>
  </si>
  <si>
    <t>NICOLAS MONTERO MONTERO</t>
  </si>
  <si>
    <t>ANDRES EDILBERTO ACOSTA DIPP</t>
  </si>
  <si>
    <t>ENCARGADO</t>
  </si>
  <si>
    <t>ANA RITA JIMENEZ</t>
  </si>
  <si>
    <t>ILIANA MARIA ORNES RODRIGUEZ</t>
  </si>
  <si>
    <t>PEGGY ALTAGRACIA BATISTA BATLLE</t>
  </si>
  <si>
    <t>OFICINA TERRITORIAL DE EMPLEO LA VEGA</t>
  </si>
  <si>
    <t>DEPARTAMENTO DE ASISTENCIA JUDICIAL MT</t>
  </si>
  <si>
    <t>ALBA NELY FLORENTINO LEBRON</t>
  </si>
  <si>
    <t>ABOGADO</t>
  </si>
  <si>
    <t>OBISPO FIGUEROA MIESES</t>
  </si>
  <si>
    <t>ABOGADO DE ASISTENCIA JUDICIAL</t>
  </si>
  <si>
    <t>MARILIS PEREZ PEÑA</t>
  </si>
  <si>
    <t>ELSIDA LIZETTE VICTORIA BEATO BEATO</t>
  </si>
  <si>
    <t>REPRESENTACION LOCAL DE TRABAJO LA VEGA MT</t>
  </si>
  <si>
    <t>REPRESENTACION LOCAL DE TRABAJO DE NAGUA MT</t>
  </si>
  <si>
    <t>RAMON ANTONIO MARTINEZ</t>
  </si>
  <si>
    <t>BONIFACIO GONZALEZ REYNOSO</t>
  </si>
  <si>
    <t>MARIA CRISTINA ACOSTA CALCAÑO</t>
  </si>
  <si>
    <t>REPRESENTACION LOCAL DE TRABAJO DE SAMANA MT</t>
  </si>
  <si>
    <t>JENDER ROSARIO</t>
  </si>
  <si>
    <t>WINSTON DANIEL DE JESUS CUSTODIO</t>
  </si>
  <si>
    <t>REPRESENTACION LOCAL DE TRABAJO DE SAN JUAN DE LA MAGUANA MT</t>
  </si>
  <si>
    <t>ANGEL DANIEL GONZALEZ REYES</t>
  </si>
  <si>
    <t>BRUNO SILIE MERCEDES</t>
  </si>
  <si>
    <t>FIOR CACERES SANCHEZ</t>
  </si>
  <si>
    <t>OSVALDINA JECELY RAMIREZ MONTERO</t>
  </si>
  <si>
    <t>PAULA REYES PEGUERO</t>
  </si>
  <si>
    <t>HECTOR BIENVENIDO ROMERO SANCHEZ</t>
  </si>
  <si>
    <t>CLAUDINA CASTRO RODRIGUEZ</t>
  </si>
  <si>
    <t>JOSE ESTEBAN DE LEON PEREZ</t>
  </si>
  <si>
    <t>YOHANNA YANET HILARIO HERNANDEZ</t>
  </si>
  <si>
    <t>JOSE DANIEL VASQUEZ BADIA</t>
  </si>
  <si>
    <t>ENCARGADO (A) DIVISION DE ELABORACION DE DOCUMENTOS LEGALES MT</t>
  </si>
  <si>
    <t>MAIRELY MASSIEL REYES LECONTE</t>
  </si>
  <si>
    <t>ANALISTA DE RECURSOS HUMANOS</t>
  </si>
  <si>
    <t>SOPORTE TECNICO INFORMATICO</t>
  </si>
  <si>
    <t>MASSIEL DESSIRETH NUÑEZ ACOSTA</t>
  </si>
  <si>
    <t>DIRECCION DE TRABAJO INFANTIL MT</t>
  </si>
  <si>
    <t>FRANCISCA ERIDANIA MEJIA MATOS</t>
  </si>
  <si>
    <t>OFICINA TERRITORIAL DE EMPLEO UASD</t>
  </si>
  <si>
    <t>LAURENY MARINOLY SANTA CUELLO</t>
  </si>
  <si>
    <t>SAMUEL ELIAS CARABALLO PEREZ</t>
  </si>
  <si>
    <t>AGENCIA LOCAL DE BAVARO MT</t>
  </si>
  <si>
    <t>SANTA DEBARITA ANGOMAS</t>
  </si>
  <si>
    <t>PURO ARIAS VIZCAINO</t>
  </si>
  <si>
    <t>LEIDY ALTAGRACIA MENA MARTE</t>
  </si>
  <si>
    <t>REPRESENTACION LOCAL DE TRABAJO DE BONAO MT</t>
  </si>
  <si>
    <t>DISMARY TRINIDAD AMPARO</t>
  </si>
  <si>
    <t>ARMANDO ELUA MEVIL</t>
  </si>
  <si>
    <t>JENIFER MEJIA FIGUEROA</t>
  </si>
  <si>
    <t>ROSA YNES RODRIGUEZ SOSA</t>
  </si>
  <si>
    <t>MIGUELINA ANTONIA JIMENEZ RUBIERA</t>
  </si>
  <si>
    <t>EULOGIA MERCEDES ALMONTE DE PAULINO</t>
  </si>
  <si>
    <t>TEMPORAL</t>
  </si>
  <si>
    <t>INDEFINIDO</t>
  </si>
  <si>
    <t>SARAH NOEMI PIMENTEL LOPEZ</t>
  </si>
  <si>
    <t>DIRECTOR</t>
  </si>
  <si>
    <t>ROXANNA MOREL PEREZ</t>
  </si>
  <si>
    <t>DEPARTAMENTO DE PROMOCION DE EMPLEO MT</t>
  </si>
  <si>
    <t>PROMOTOR</t>
  </si>
  <si>
    <t>JOAQUIN ALBERTO VALOY FERNANDEZ</t>
  </si>
  <si>
    <t>DIOMARIS ODALIS SANDOVAL CADET</t>
  </si>
  <si>
    <t>REPRESENTACION LOCAL DE TRABAJO HATO MAYOR MT</t>
  </si>
  <si>
    <t>BIELKA JOSERY SEVERINO VELOZ</t>
  </si>
  <si>
    <t>REPRESENTACION LOCAL DE TRABAJO HIGUEY MT</t>
  </si>
  <si>
    <t>YAJAIRA GOMEZ ORTIZ</t>
  </si>
  <si>
    <t>MEDIADOR</t>
  </si>
  <si>
    <t>CARLOS EDUARDO TAVERAS</t>
  </si>
  <si>
    <t>Sexo</t>
  </si>
  <si>
    <t>MASCULINO</t>
  </si>
  <si>
    <t>FEMENINO</t>
  </si>
  <si>
    <t>Categoría</t>
  </si>
  <si>
    <t>MISSAEL ARTURO PUIG MILIANO</t>
  </si>
  <si>
    <t>CAMILO JIMENEZ PAULINO</t>
  </si>
  <si>
    <t>JOHANNA RAFAELA VALDEZ</t>
  </si>
  <si>
    <t>LEONARDO DE LOS SANTOS RODRIGUEZ ALMONTE</t>
  </si>
  <si>
    <t>AGENCIA DE VILLA ALTAGRACIA MT</t>
  </si>
  <si>
    <t>LUIS LEODANNY ALCANTARA VICENTE</t>
  </si>
  <si>
    <t>DEPARTAMENTO DE VIGILANCIA Y EVALUACION MT</t>
  </si>
  <si>
    <t>GUILLERMO RAFAEL GUTIERREZ BUENO</t>
  </si>
  <si>
    <r>
      <t xml:space="preserve">Nómina Personal </t>
    </r>
    <r>
      <rPr>
        <b/>
        <u/>
        <sz val="14"/>
        <rFont val="Century Gothic"/>
        <family val="2"/>
      </rPr>
      <t>Temporal</t>
    </r>
  </si>
  <si>
    <t>MARIA DEL JESUS RAMIREZ LEBRON</t>
  </si>
  <si>
    <t>DILSIA CESARINA LANTIGUA BUENO</t>
  </si>
  <si>
    <t>KELVIN ROSARIO DEL ROSARIO</t>
  </si>
  <si>
    <t>ROSIO DE JESUS MONTERO</t>
  </si>
  <si>
    <t>ROMUALDO PEÑA</t>
  </si>
  <si>
    <t>ANALISTA LEGAL</t>
  </si>
  <si>
    <t>RAFAEL BAEZ JEREZ</t>
  </si>
  <si>
    <t>GREGORIO ALMANZAR FERREIRA</t>
  </si>
  <si>
    <t>OFICINA TERRITORIAL EMPLEO SANTO DOMINGO OESTE</t>
  </si>
  <si>
    <t>BERENICE MIREYA EVANGELISTA UBIERA</t>
  </si>
  <si>
    <t>VIVIAN DAMIANA JACOBO GARCIA</t>
  </si>
  <si>
    <t>ROSA MARIA ARVELO CASTILLO</t>
  </si>
  <si>
    <t>ANALISTA DE PROYECTOS</t>
  </si>
  <si>
    <t>DIRECION GENERAL DE EMPLEO MT</t>
  </si>
  <si>
    <t>HEIRY RUIZ DE LA CRUZ</t>
  </si>
  <si>
    <t>LORENZO GONZALEZ CONCEPCION</t>
  </si>
  <si>
    <t>TECNICO ELECTRICISTA</t>
  </si>
  <si>
    <t>JUAN PABLO MOJICA</t>
  </si>
  <si>
    <t>CARLOS ROSARIO GARCIA</t>
  </si>
  <si>
    <t>ANALISTA CALIDAD EN LA GESTION</t>
  </si>
  <si>
    <t>DIVISION DE ATENCION  A LA DISCAPACIDAD MT</t>
  </si>
  <si>
    <t>ANA MERCEDES SAGUISTA BATISTA</t>
  </si>
  <si>
    <t>JUAN REYNOSO MONERO</t>
  </si>
  <si>
    <t>INDIRA ALTAGRACIA LORA PEREZ</t>
  </si>
  <si>
    <t>RAFAEL ANTONIO HILARIO RODRIGUEZ</t>
  </si>
  <si>
    <t>MARTHA EDUVIGIS LIRIANO ABREU</t>
  </si>
  <si>
    <t>GIANCARLOS FIDELIO TAVERAS PEÑA</t>
  </si>
  <si>
    <t>ROMERIS MARTINA MENDEZ DIAZ</t>
  </si>
  <si>
    <t>ESCARLY MASIEL GUZMAN DIAZ</t>
  </si>
  <si>
    <t>WILLIAN IGNACIO FRIAS ARIAS</t>
  </si>
  <si>
    <t>JULIO CESAR CABRERA RUIZ</t>
  </si>
  <si>
    <t>DIRECCION DE INSPECCION MT</t>
  </si>
  <si>
    <t>MILDRID  MERCEDES VALDEZ VALDEZ</t>
  </si>
  <si>
    <t>LUCRECIA CONTRERAS DOMINGUEZ</t>
  </si>
  <si>
    <t>DIRECION DE MEDIACION Y ARBITRAJE MT</t>
  </si>
  <si>
    <t>WILDEN ISAIAS SORIANO AGRAMONTE</t>
  </si>
  <si>
    <t>CARLOS DAVID BELTRAN TAVERAS</t>
  </si>
  <si>
    <t>SONIA ANTONIA LUCIANO PIÑA</t>
  </si>
  <si>
    <t>MINISTERIO DE TRABAJO</t>
  </si>
  <si>
    <t>2.1.1.2.08</t>
  </si>
  <si>
    <t>MINORKA VICTORIA MARSHUN CALDERON</t>
  </si>
  <si>
    <t>JOHANNA ZORRILLA REYNOSO</t>
  </si>
  <si>
    <t>WENDY KARINA MORONTA LOPEZ</t>
  </si>
  <si>
    <t>DIRECCION DE COORDINACION DE CAPACITACION</t>
  </si>
  <si>
    <t>JOHANNI NUÑEZ ALMONTE</t>
  </si>
  <si>
    <t>GUSTAVO MARTIN ANTONIO PIANTINI GUZ</t>
  </si>
  <si>
    <t>DIRECTOR GENERAL</t>
  </si>
  <si>
    <t>OFICINA TERRITORIAL DE EMPLEO SAN PEDRO DE MACORIS</t>
  </si>
  <si>
    <t>JOSE FRANCISCO TOLENTINO CRISPIN</t>
  </si>
  <si>
    <t>AUXILIAR DE CONTABILIDAD</t>
  </si>
  <si>
    <t>CAMILA CESARINA MONTERO DE OLEO</t>
  </si>
  <si>
    <t>ANALISTA DE COMPRAS Y CONTRATACIONES</t>
  </si>
  <si>
    <t>FELIPE BRITO MARTE</t>
  </si>
  <si>
    <t>LUIS ALEXANDER ALEJO PEREZ</t>
  </si>
  <si>
    <t>FRANCISCO ANTONIO AMARO HERNANDEZ</t>
  </si>
  <si>
    <t>DEPARTAMENTO DE OPERACIONES TIC MT</t>
  </si>
  <si>
    <t>GEANIL HERRERA ALMANZAR</t>
  </si>
  <si>
    <t>OBSERVATORIO DE PREVENCION DE RIESGOS LABORALES MT</t>
  </si>
  <si>
    <t>CARMITO MADE BAUTISTA</t>
  </si>
  <si>
    <t>OFICINA TERRITORIAL DE EMPLEO- MOCA</t>
  </si>
  <si>
    <t>DARIO MAGDALENO JIMENEZ CLEMENTE</t>
  </si>
  <si>
    <t>JULIO AMBIORIX TORRES ESTEVEZ</t>
  </si>
  <si>
    <t>DANNY JOSE NUÑEZ  MARTINEZ</t>
  </si>
  <si>
    <t>TECNICO EN REFRIGERACION</t>
  </si>
  <si>
    <t>EVA ALTAGRACIA NINA GONZALEZ</t>
  </si>
  <si>
    <t>SOPORTE TECNICO</t>
  </si>
  <si>
    <t>ANGELA ANTONIA BAEZ GOMEZ</t>
  </si>
  <si>
    <t>TECNICO ADMINISTRATIVO</t>
  </si>
  <si>
    <t>MARLENY RAMIREZ DIAZ</t>
  </si>
  <si>
    <t xml:space="preserve">AIDA MERCEDES JIMENEZ PAREDES </t>
  </si>
  <si>
    <t xml:space="preserve">ARASELIS DE LA ROSA MATEO </t>
  </si>
  <si>
    <t xml:space="preserve">DOMINGO ANTONIO ALMONTE ESPINAL </t>
  </si>
  <si>
    <t xml:space="preserve">FRANQUIS FRANCO ESTEVEZ </t>
  </si>
  <si>
    <t xml:space="preserve">FRANCISCO JAVIER SANCHEZ CRUZ </t>
  </si>
  <si>
    <t xml:space="preserve">MARCOS ANTONIO GONZALEZ FELIZ </t>
  </si>
  <si>
    <t>Encargado (a) de Contabilidad</t>
  </si>
  <si>
    <t>JOSE ADOLFO TAVARES TAVARES</t>
  </si>
  <si>
    <t>CARLOS MANUEL QUEZADA ALVAREZ</t>
  </si>
  <si>
    <t>AGENCIA LOCAL DE CONSTANZA MT</t>
  </si>
  <si>
    <t>YGLORIS INMACULADA REYES CANOT</t>
  </si>
  <si>
    <t>JOSE RAMON GARCIA SALCEDO</t>
  </si>
  <si>
    <t>ANDRES DE LOS ANGELES BLANCO HENRIQUEZ</t>
  </si>
  <si>
    <t>JAZMIN MERISSE POLANCO ROSARIO</t>
  </si>
  <si>
    <t>TECNICO DE COMUNICACIONES</t>
  </si>
  <si>
    <t>OBSERVATORIO DEL MERCADO LABORAL DOMINICANO MT</t>
  </si>
  <si>
    <t>JAYLIN ORTIZ BAUTISTA</t>
  </si>
  <si>
    <t>MARIA GABRIELA GARCIA MONTESQUIEU</t>
  </si>
  <si>
    <t>FRANYELIS YASEL LEDESMA DE LEON</t>
  </si>
  <si>
    <t>MARICRUZ MENDEZ JIMENEZ</t>
  </si>
  <si>
    <t>ROSALBA DOLORES VALDEZ ALVINO</t>
  </si>
  <si>
    <t xml:space="preserve">   (4*) Deducción directa declaración TSS del SUIRPLUS por registro de dependientes adicionales al SDSS. RD$1,715.46 por cada dependiente adicional registrado.</t>
  </si>
  <si>
    <t>VITERBO ANTONIO PEÑA RAMON</t>
  </si>
  <si>
    <t>JUAN FELIPE PICHARDO TEJADA</t>
  </si>
  <si>
    <t>MIGUEL ANTONIO ABREU GOMEZ</t>
  </si>
  <si>
    <t>LUISA BIENVENIDA PEREZ MATOS</t>
  </si>
  <si>
    <t>COORDINACION DE GESTION  ACADEMICA</t>
  </si>
  <si>
    <t>SAHIRA DEL ROSARIO JACKSON SANCHEZ</t>
  </si>
  <si>
    <t>DEPARTAMENTO DE DESARROLLO INSTITUCIONAL Y CALIDAD EN LA GESTION MT</t>
  </si>
  <si>
    <t>DEPARTAMENTO DE CORRESPONDENCIA MT</t>
  </si>
  <si>
    <t xml:space="preserve">DIRECCION DE TECNOLOGIA DE LA INFORMACION Y COMUNICACIÓN MT </t>
  </si>
  <si>
    <t>DEPARTAMENTO DE DESARROLLO E IMPLEMENTACION DE SITSTEMAS MT</t>
  </si>
  <si>
    <t>DEPARTAMENTO DE SERVICIOS GENERALES MT</t>
  </si>
  <si>
    <t>DEPARTAMENTO DE RECLUTAMIENTO Y SELECCIÓN MT</t>
  </si>
  <si>
    <t>DEPARTAMENTO DE PRENSA Y RELACIONES PUBLICAS MT</t>
  </si>
  <si>
    <t>DEPARTAMENTO DE ELABORACION DE DOCUMENTOS LEGALES</t>
  </si>
  <si>
    <t>DEPARTAMENTO DE CONTABILIDAD MT</t>
  </si>
  <si>
    <t>TECNICO DE CONTABILIDAD</t>
  </si>
  <si>
    <t>NEULVIS RAEL VIZCAINO ESPINOSA</t>
  </si>
  <si>
    <t>DIRECCION DE COMUNICACIONES MT</t>
  </si>
  <si>
    <t>DIRECCION DE RELACIONES INTERNACIONALES MT</t>
  </si>
  <si>
    <t>KARLA SOFIA DHIMES BAUTISTA</t>
  </si>
  <si>
    <t>AGUEDA ELVIRA SOLANO DE LOS SANTOS</t>
  </si>
  <si>
    <t>DIVISION DE ATENCION A LA DIVERSIDAD MT</t>
  </si>
  <si>
    <t>DEPARTAMENTO DE DIVULGACION Y PREVENCION MT</t>
  </si>
  <si>
    <t>JOSE AGUSTIN NUÑEZ MENA</t>
  </si>
  <si>
    <t>JUAN LEONARDO ULLOA AYALA</t>
  </si>
  <si>
    <t>YESENIA MARGARITA PILIER SANTANA</t>
  </si>
  <si>
    <t>DIRECCION DE ATENCION AL CIUDADANO MT</t>
  </si>
  <si>
    <t>OTI LEONARDO CORDERO</t>
  </si>
  <si>
    <t>TECNICO ATENCION AL CIUDADANO</t>
  </si>
  <si>
    <t>ANA CAREN PANIAGUA MOTA</t>
  </si>
  <si>
    <t xml:space="preserve"> </t>
  </si>
  <si>
    <t>LIZ ESTEFANY PEÑA ROSARIO</t>
  </si>
  <si>
    <t>LUIS JOEL MENOR</t>
  </si>
  <si>
    <t>RAYSSEL ABREU DURAN</t>
  </si>
  <si>
    <t>PROMOTOR (A)</t>
  </si>
  <si>
    <t>JIOLDANO PAULINO LORA</t>
  </si>
  <si>
    <t>XIOMARA CESARINA VASQUEZ ROSADO</t>
  </si>
  <si>
    <t>DIRECTORA ADMINISTRATIVA</t>
  </si>
  <si>
    <t>BRINIO ROBERTO BATISTA MONTERO</t>
  </si>
  <si>
    <t>EDDY LEONARDO TERRERO FERMIN</t>
  </si>
  <si>
    <t>DIRECTOR FINANCIERO</t>
  </si>
  <si>
    <t>JOSE ALEJANDRO ARIAS FERNANDEZ</t>
  </si>
  <si>
    <t>DIRECTOR DE TECNOLOGIAS DE LA INFORMACION</t>
  </si>
  <si>
    <t>ESTERLINA NUÑEZ MEJIA</t>
  </si>
  <si>
    <t>JENNY ALTAGRACIA FLORENTINO REYES</t>
  </si>
  <si>
    <t>CARLOS JOSE BENCOSME SARANTE</t>
  </si>
  <si>
    <t>ROBERTO ANTONIO DIAZ DIAZ</t>
  </si>
  <si>
    <t>AURELIO HENRIQUEZ MENDOZA</t>
  </si>
  <si>
    <t>DIRECTOR DE COMUNICACIONES</t>
  </si>
  <si>
    <t>Departamento de Contabilidad</t>
  </si>
  <si>
    <t>HILARIA HILARIO BAEZ</t>
  </si>
  <si>
    <t>ESPERANZA MARIA DEL ORBE JIMENEZ</t>
  </si>
  <si>
    <t>PEDRO SANCHEZ RODRIGUEZ</t>
  </si>
  <si>
    <t>DEPARTAMENTO DE COMPRAS Y CONTRATACIONES</t>
  </si>
  <si>
    <t>MARIA EMILIA FERRERAS RAMIREZ</t>
  </si>
  <si>
    <t>NELSON JULIO RODRIGUEZ</t>
  </si>
  <si>
    <t xml:space="preserve">ENCARGADO </t>
  </si>
  <si>
    <t>LUIS HUBERTO PEREZ FONDEUR</t>
  </si>
  <si>
    <t>CADIZ OSIRIS FRIAS BENZANT</t>
  </si>
  <si>
    <t xml:space="preserve">OSCAR ARNULFO ROMERO LUCIANO </t>
  </si>
  <si>
    <t>JAQUELINE DE OLEO BOCIO</t>
  </si>
  <si>
    <t>YURI MIGUEL RUIZ VILLALONA</t>
  </si>
  <si>
    <t>ENCARGADO (A) DEPARTAMENTO</t>
  </si>
  <si>
    <t>ISABEL RAMIREZ HERNANDEZ</t>
  </si>
  <si>
    <t>DEPARTAMENTO DE PRODUCCION Y EDICION- MT</t>
  </si>
  <si>
    <t>ENC. DPTO. ELABORACION DOCUMENTOS LEGALES</t>
  </si>
  <si>
    <t>DEPARTAMENTO DE ORIENTACION Y OFICIOS ESPECIALIZADOS MT</t>
  </si>
  <si>
    <t>JUAN ANDRES QUEZADA NERIS</t>
  </si>
  <si>
    <t>ELIZABETH MONTERO</t>
  </si>
  <si>
    <t>COODINADOR (A)</t>
  </si>
  <si>
    <t>FELIX ANTONIO AGUILERA</t>
  </si>
  <si>
    <t>ENC. DPTO. LITIGIOS</t>
  </si>
  <si>
    <t>AUSTRIA GELIN FELIZ FELIZ</t>
  </si>
  <si>
    <t>ENCARGADO (A) DEPTO. RECLUTAMIENTO Y SELECCIÓN</t>
  </si>
  <si>
    <t>DIRECCION DE RECURSOS HUMANOS MT</t>
  </si>
  <si>
    <t>DIRECTOR (A) RECURSOS HUMANOS</t>
  </si>
  <si>
    <t>JOCELYN ISIDRA VASQUEZ THEN</t>
  </si>
  <si>
    <t>DIRECCION DE PLANIFICACION Y DESARROLLO MT</t>
  </si>
  <si>
    <t>WANDER RAFAEL MORALES FELIZ</t>
  </si>
  <si>
    <t>ENCARGADO FORMULACION Y EVALUACION PRESUPUESTARIA</t>
  </si>
  <si>
    <t>RENE ALBERTO ROMERO ALCALA</t>
  </si>
  <si>
    <t>MAXIMO ANTONIO GARCIA MEJIA</t>
  </si>
  <si>
    <t>ENC. DEPARTAMENTO OPERACIONES TIC</t>
  </si>
  <si>
    <t>JAVIER ALEJANDRO SANTOS CASTRO</t>
  </si>
  <si>
    <t>ADMINISTRADOR BASE DE DATOS</t>
  </si>
  <si>
    <t>ENC- DPTO. DESARROLLO E IMPLEMENTACION DE SISTEMAS</t>
  </si>
  <si>
    <t>JOSE ALBERTO SANTANA DEL ROSARIO</t>
  </si>
  <si>
    <t>DEPARTAMENTO DE SEGURIDAD Y MONITOREO MT</t>
  </si>
  <si>
    <t>GELHPIZ RAMON HERNANDEZ REYES</t>
  </si>
  <si>
    <t>ENC. DPTO. SEGURIDAD Y MONITOREO TIC</t>
  </si>
  <si>
    <t>CHARLES ANTONIO DIAZ FALETTE</t>
  </si>
  <si>
    <t>DEPARTAMENTO DE ADMINISTRACION DE PROYECTOS TIC-MT</t>
  </si>
  <si>
    <t>NEWTON MANUEL FELIZ NUÑEZ</t>
  </si>
  <si>
    <t>ENCARGADO DE LA DIVISION DE ADMINISTRACION</t>
  </si>
  <si>
    <t>PEDRO JOSE RODRIGUEZ GUZMAN</t>
  </si>
  <si>
    <t>FELIX JOEL MONCION GARCIA</t>
  </si>
  <si>
    <t>DEPARTAMENTO DE DESARROLLO E IMPLEMENTACION DE SISTEMAS MT</t>
  </si>
  <si>
    <t>JAIRO JESUS TOLENTINO DE LEON</t>
  </si>
  <si>
    <t>EDWARD ROQUE AMPARO</t>
  </si>
  <si>
    <t>Correspondiente al mes de Agosto del 2025</t>
  </si>
  <si>
    <t>PROFESORA DE GRAMATICA</t>
  </si>
  <si>
    <t>ROSA FIDELINA ESPINOSA CASTILLO</t>
  </si>
  <si>
    <t xml:space="preserve">ANALISTA OCUPACIONAL </t>
  </si>
  <si>
    <t xml:space="preserve">ROSA NOELIA MARTINEZ SANCHEZ </t>
  </si>
  <si>
    <t xml:space="preserve">JOSE LUIS AQUINO </t>
  </si>
  <si>
    <t xml:space="preserve">MASCULINO </t>
  </si>
  <si>
    <t xml:space="preserve">DEPARTAMENTO DE EJECUCION PRESUPUESTARIA </t>
  </si>
  <si>
    <t xml:space="preserve">FEMENINO </t>
  </si>
  <si>
    <t>CONTADORA</t>
  </si>
  <si>
    <t xml:space="preserve">ADALISA FERNANDEZ ALMONTE </t>
  </si>
  <si>
    <t>JHONATAN LARA CESPEDES</t>
  </si>
  <si>
    <t>DIVISION DE MANTENIMIENTO MT</t>
  </si>
  <si>
    <t>ENCARGADO (A) DIVISION MANTENIMIENTO</t>
  </si>
  <si>
    <t>ANELOYNA ALTAGRACIA GOMEZ</t>
  </si>
  <si>
    <t>MARIA ALEJANDRA JIMENEZ ARNO</t>
  </si>
  <si>
    <t>MARCOS ISMAEL SANTANA ALMONTE</t>
  </si>
  <si>
    <t>WANDER CAYO CUEVAS</t>
  </si>
  <si>
    <t>SOPORTE MESA DE AYUDA</t>
  </si>
  <si>
    <t>SOCRATES NARCISO MARTINEZ SANCHEZ</t>
  </si>
  <si>
    <t>FERNANDO ARTURO RAMIREZ LOPEZ</t>
  </si>
  <si>
    <t>GLENNIS ESCARLE CUEVAS JOSE</t>
  </si>
  <si>
    <t>JOHANNY SCANDAR TRINIDAD REYES</t>
  </si>
  <si>
    <t>MONICO ANTONIO SOSA UREÑA</t>
  </si>
  <si>
    <t>ELIESER PEREZ ZAPATA</t>
  </si>
  <si>
    <t>ANA MERCEDES PEREZ FERNANDEZ</t>
  </si>
  <si>
    <t>YENNEL OSVALDO VASQUEZ DE LOS SANTOS</t>
  </si>
  <si>
    <t xml:space="preserve">DIONISIO FERNANDEZ DILONE </t>
  </si>
  <si>
    <t xml:space="preserve">ANALISTA LEGAL </t>
  </si>
  <si>
    <t xml:space="preserve">TEMPORAL </t>
  </si>
  <si>
    <t xml:space="preserve">ROSMERY BATISTA PAULINO </t>
  </si>
  <si>
    <t xml:space="preserve">GERARDO REYES NIEVES </t>
  </si>
  <si>
    <t xml:space="preserve">MICAURY SALVADOR CABRERA </t>
  </si>
  <si>
    <t>KATERINA LAURA RODRIGUEZ DULUC</t>
  </si>
  <si>
    <t xml:space="preserve">RELACIONADOR PUBLICO </t>
  </si>
  <si>
    <t>FELIX DE LA ROSA MATEO</t>
  </si>
  <si>
    <t>ANALISTA FINANCIERO</t>
  </si>
  <si>
    <t xml:space="preserve">NELSAN MANUELA MATOS MATOS </t>
  </si>
  <si>
    <t xml:space="preserve">ORIENTADORA OCUPACIONAL </t>
  </si>
  <si>
    <t>KATHERINE ONASIS CASTILLO MARTINEZ</t>
  </si>
  <si>
    <t>DARIO OSORIA RIVERA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</si>
</sst>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[$-409]d/mmm/yy;@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entury Gothic"/>
      <family val="2"/>
    </font>
    <font>
      <sz val="11"/>
      <color theme="1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b/>
      <sz val="11"/>
      <color theme="1"/>
      <name val="Century Gothic"/>
      <family val="2"/>
    </font>
    <font>
      <i/>
      <sz val="11"/>
      <color theme="1"/>
      <name val="Century Gothic"/>
      <family val="2"/>
    </font>
    <font>
      <b/>
      <sz val="12"/>
      <name val="Century Gothic"/>
      <family val="2"/>
    </font>
    <font>
      <b/>
      <sz val="14"/>
      <name val="Century Gothic"/>
      <family val="2"/>
    </font>
    <font>
      <b/>
      <u/>
      <sz val="14"/>
      <name val="Century Gothic"/>
      <family val="2"/>
    </font>
    <font>
      <sz val="16"/>
      <color theme="1"/>
      <name val="Book Antiqua"/>
      <family val="1"/>
    </font>
    <font>
      <u/>
      <sz val="16"/>
      <color theme="1"/>
      <name val="Book Antiqua"/>
      <family val="1"/>
    </font>
    <font>
      <sz val="11"/>
      <color rgb="FFFF0000"/>
      <name val="Century Gothic"/>
      <family val="2"/>
    </font>
    <font>
      <sz val="10"/>
      <name val="Century Gothic"/>
      <family val="2"/>
    </font>
    <font>
      <sz val="10"/>
      <color theme="1"/>
      <name val="Century Gothic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8">
    <xf numFmtId="0" fontId="0" fillId="0" borderId="0" xfId="0"/>
    <xf numFmtId="0" fontId="20" fillId="0" borderId="0" xfId="0" applyFont="1" applyAlignment="1">
      <alignment vertical="center"/>
    </xf>
    <xf numFmtId="0" fontId="20" fillId="33" borderId="0" xfId="0" applyFont="1" applyFill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left"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2" fillId="33" borderId="0" xfId="0" applyFont="1" applyFill="1" applyBorder="1" applyAlignment="1">
      <alignment horizontal="center" vertical="center"/>
    </xf>
    <xf numFmtId="0" fontId="22" fillId="33" borderId="0" xfId="0" applyFont="1" applyFill="1" applyBorder="1" applyAlignment="1">
      <alignment horizontal="center" vertical="center" wrapText="1"/>
    </xf>
    <xf numFmtId="0" fontId="22" fillId="33" borderId="0" xfId="0" applyFont="1" applyFill="1" applyBorder="1" applyAlignment="1">
      <alignment vertical="center" wrapText="1"/>
    </xf>
    <xf numFmtId="0" fontId="22" fillId="33" borderId="0" xfId="0" applyFont="1" applyFill="1" applyBorder="1" applyAlignment="1">
      <alignment vertical="center"/>
    </xf>
    <xf numFmtId="4" fontId="22" fillId="33" borderId="0" xfId="0" applyNumberFormat="1" applyFont="1" applyFill="1" applyBorder="1" applyAlignment="1">
      <alignment vertical="center"/>
    </xf>
    <xf numFmtId="0" fontId="23" fillId="0" borderId="0" xfId="0" applyFont="1" applyBorder="1" applyAlignment="1"/>
    <xf numFmtId="0" fontId="24" fillId="0" borderId="0" xfId="0" applyFont="1" applyBorder="1" applyAlignment="1">
      <alignment wrapText="1"/>
    </xf>
    <xf numFmtId="0" fontId="20" fillId="0" borderId="0" xfId="0" applyFont="1" applyBorder="1" applyAlignment="1">
      <alignment wrapText="1"/>
    </xf>
    <xf numFmtId="0" fontId="20" fillId="0" borderId="0" xfId="0" applyFont="1" applyAlignment="1"/>
    <xf numFmtId="0" fontId="20" fillId="0" borderId="0" xfId="0" applyFont="1" applyBorder="1" applyAlignment="1"/>
    <xf numFmtId="0" fontId="28" fillId="0" borderId="0" xfId="0" applyFont="1" applyBorder="1"/>
    <xf numFmtId="0" fontId="20" fillId="0" borderId="0" xfId="0" applyFont="1" applyBorder="1" applyAlignment="1">
      <alignment horizontal="center" vertical="top" wrapText="1"/>
    </xf>
    <xf numFmtId="0" fontId="29" fillId="0" borderId="0" xfId="0" applyFont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28" fillId="0" borderId="0" xfId="0" applyFont="1" applyFill="1" applyBorder="1" applyAlignment="1"/>
    <xf numFmtId="0" fontId="28" fillId="0" borderId="0" xfId="0" applyFont="1" applyFill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0" fillId="33" borderId="0" xfId="0" applyFont="1" applyFill="1" applyBorder="1" applyAlignment="1">
      <alignment vertical="center"/>
    </xf>
    <xf numFmtId="4" fontId="20" fillId="0" borderId="0" xfId="0" applyNumberFormat="1" applyFont="1" applyBorder="1" applyAlignment="1">
      <alignment horizontal="center" vertical="center"/>
    </xf>
    <xf numFmtId="4" fontId="20" fillId="0" borderId="0" xfId="0" applyNumberFormat="1" applyFont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0" fontId="21" fillId="33" borderId="0" xfId="0" applyFont="1" applyFill="1" applyBorder="1" applyAlignment="1">
      <alignment vertical="center" wrapText="1"/>
    </xf>
    <xf numFmtId="43" fontId="22" fillId="33" borderId="0" xfId="42" applyFont="1" applyFill="1" applyBorder="1" applyAlignment="1">
      <alignment vertical="center"/>
    </xf>
    <xf numFmtId="0" fontId="20" fillId="33" borderId="0" xfId="0" applyFont="1" applyFill="1" applyBorder="1" applyAlignment="1">
      <alignment vertical="center" wrapText="1"/>
    </xf>
    <xf numFmtId="0" fontId="20" fillId="33" borderId="0" xfId="0" applyFont="1" applyFill="1" applyBorder="1" applyAlignment="1">
      <alignment horizontal="center" vertical="center"/>
    </xf>
    <xf numFmtId="4" fontId="20" fillId="33" borderId="0" xfId="0" applyNumberFormat="1" applyFont="1" applyFill="1" applyBorder="1" applyAlignment="1">
      <alignment wrapText="1"/>
    </xf>
    <xf numFmtId="0" fontId="20" fillId="33" borderId="0" xfId="0" applyFont="1" applyFill="1" applyBorder="1" applyAlignment="1">
      <alignment wrapText="1"/>
    </xf>
    <xf numFmtId="4" fontId="20" fillId="33" borderId="0" xfId="0" applyNumberFormat="1" applyFont="1" applyFill="1" applyBorder="1" applyAlignment="1">
      <alignment vertical="center" wrapText="1"/>
    </xf>
    <xf numFmtId="0" fontId="20" fillId="33" borderId="0" xfId="0" applyFont="1" applyFill="1" applyAlignment="1">
      <alignment vertical="center" wrapText="1"/>
    </xf>
    <xf numFmtId="0" fontId="20" fillId="33" borderId="20" xfId="0" applyFont="1" applyFill="1" applyBorder="1" applyAlignment="1">
      <alignment vertical="center"/>
    </xf>
    <xf numFmtId="0" fontId="0" fillId="33" borderId="0" xfId="0" applyFill="1"/>
    <xf numFmtId="0" fontId="0" fillId="33" borderId="0" xfId="0" applyFill="1" applyBorder="1"/>
    <xf numFmtId="0" fontId="21" fillId="34" borderId="20" xfId="0" applyFont="1" applyFill="1" applyBorder="1" applyAlignment="1">
      <alignment vertical="center" wrapText="1"/>
    </xf>
    <xf numFmtId="0" fontId="21" fillId="34" borderId="20" xfId="0" applyFont="1" applyFill="1" applyBorder="1" applyAlignment="1">
      <alignment horizontal="center" vertical="center"/>
    </xf>
    <xf numFmtId="0" fontId="21" fillId="34" borderId="20" xfId="0" applyFont="1" applyFill="1" applyBorder="1" applyAlignment="1">
      <alignment vertical="center"/>
    </xf>
    <xf numFmtId="4" fontId="21" fillId="34" borderId="20" xfId="0" applyNumberFormat="1" applyFont="1" applyFill="1" applyBorder="1" applyAlignment="1">
      <alignment vertical="center"/>
    </xf>
    <xf numFmtId="0" fontId="20" fillId="34" borderId="0" xfId="0" applyFont="1" applyFill="1" applyAlignment="1">
      <alignment vertical="center"/>
    </xf>
    <xf numFmtId="0" fontId="20" fillId="34" borderId="0" xfId="0" applyFont="1" applyFill="1" applyBorder="1" applyAlignment="1">
      <alignment vertical="center"/>
    </xf>
    <xf numFmtId="0" fontId="25" fillId="34" borderId="26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left" vertical="center" wrapText="1"/>
    </xf>
    <xf numFmtId="0" fontId="20" fillId="0" borderId="20" xfId="0" applyFont="1" applyFill="1" applyBorder="1" applyAlignment="1">
      <alignment horizontal="left" vertical="center"/>
    </xf>
    <xf numFmtId="164" fontId="20" fillId="0" borderId="20" xfId="0" applyNumberFormat="1" applyFont="1" applyFill="1" applyBorder="1" applyAlignment="1">
      <alignment horizontal="left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20" fillId="0" borderId="20" xfId="0" applyFont="1" applyFill="1" applyBorder="1" applyAlignment="1">
      <alignment vertical="center"/>
    </xf>
    <xf numFmtId="0" fontId="20" fillId="35" borderId="0" xfId="0" applyFont="1" applyFill="1" applyBorder="1" applyAlignment="1">
      <alignment vertical="center"/>
    </xf>
    <xf numFmtId="0" fontId="20" fillId="35" borderId="0" xfId="0" applyFont="1" applyFill="1" applyAlignment="1">
      <alignment vertical="center"/>
    </xf>
    <xf numFmtId="0" fontId="20" fillId="36" borderId="0" xfId="0" applyFont="1" applyFill="1" applyBorder="1" applyAlignment="1">
      <alignment vertical="center"/>
    </xf>
    <xf numFmtId="0" fontId="20" fillId="36" borderId="0" xfId="0" applyFont="1" applyFill="1" applyAlignment="1">
      <alignment vertical="center"/>
    </xf>
    <xf numFmtId="4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4" fontId="20" fillId="0" borderId="20" xfId="0" applyNumberFormat="1" applyFont="1" applyFill="1" applyBorder="1" applyAlignment="1">
      <alignment horizontal="right"/>
    </xf>
    <xf numFmtId="43" fontId="20" fillId="0" borderId="20" xfId="42" applyFont="1" applyFill="1" applyBorder="1" applyAlignment="1"/>
    <xf numFmtId="49" fontId="20" fillId="0" borderId="20" xfId="0" applyNumberFormat="1" applyFont="1" applyFill="1" applyBorder="1" applyAlignment="1">
      <alignment horizontal="right"/>
    </xf>
    <xf numFmtId="43" fontId="20" fillId="0" borderId="20" xfId="42" applyFont="1" applyFill="1" applyBorder="1" applyAlignment="1">
      <alignment horizontal="right"/>
    </xf>
    <xf numFmtId="0" fontId="20" fillId="0" borderId="20" xfId="0" applyFont="1" applyFill="1" applyBorder="1" applyAlignment="1"/>
    <xf numFmtId="0" fontId="20" fillId="37" borderId="0" xfId="0" applyFont="1" applyFill="1" applyAlignment="1">
      <alignment vertical="center"/>
    </xf>
    <xf numFmtId="0" fontId="22" fillId="37" borderId="0" xfId="0" applyFont="1" applyFill="1" applyBorder="1" applyAlignment="1">
      <alignment vertical="center"/>
    </xf>
    <xf numFmtId="0" fontId="20" fillId="37" borderId="0" xfId="0" applyFont="1" applyFill="1" applyBorder="1" applyAlignment="1">
      <alignment vertical="center"/>
    </xf>
    <xf numFmtId="0" fontId="20" fillId="38" borderId="0" xfId="0" applyFont="1" applyFill="1" applyAlignment="1">
      <alignment vertical="center"/>
    </xf>
    <xf numFmtId="0" fontId="20" fillId="38" borderId="0" xfId="0" applyFont="1" applyFill="1" applyBorder="1" applyAlignment="1">
      <alignment horizontal="center" vertical="center"/>
    </xf>
    <xf numFmtId="0" fontId="23" fillId="38" borderId="0" xfId="0" applyFont="1" applyFill="1" applyBorder="1" applyAlignment="1">
      <alignment vertical="center"/>
    </xf>
    <xf numFmtId="0" fontId="20" fillId="38" borderId="0" xfId="0" applyFont="1" applyFill="1" applyBorder="1" applyAlignment="1">
      <alignment vertical="center"/>
    </xf>
    <xf numFmtId="0" fontId="20" fillId="39" borderId="0" xfId="0" applyFont="1" applyFill="1" applyAlignment="1">
      <alignment vertical="center"/>
    </xf>
    <xf numFmtId="0" fontId="20" fillId="39" borderId="0" xfId="0" applyFont="1" applyFill="1" applyBorder="1" applyAlignment="1">
      <alignment horizontal="center" vertical="center"/>
    </xf>
    <xf numFmtId="0" fontId="23" fillId="39" borderId="0" xfId="0" applyFont="1" applyFill="1" applyBorder="1" applyAlignment="1">
      <alignment vertical="center"/>
    </xf>
    <xf numFmtId="0" fontId="20" fillId="39" borderId="0" xfId="0" applyFont="1" applyFill="1" applyBorder="1" applyAlignment="1">
      <alignment vertical="center"/>
    </xf>
    <xf numFmtId="0" fontId="20" fillId="38" borderId="0" xfId="0" applyFont="1" applyFill="1" applyBorder="1" applyAlignment="1">
      <alignment horizontal="left" vertical="center"/>
    </xf>
    <xf numFmtId="0" fontId="25" fillId="34" borderId="19" xfId="0" applyFont="1" applyFill="1" applyBorder="1" applyAlignment="1">
      <alignment horizontal="center" vertical="center" wrapText="1"/>
    </xf>
    <xf numFmtId="0" fontId="25" fillId="34" borderId="0" xfId="0" applyFont="1" applyFill="1" applyBorder="1" applyAlignment="1">
      <alignment horizontal="center" vertical="center" wrapText="1"/>
    </xf>
    <xf numFmtId="4" fontId="22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wrapText="1"/>
    </xf>
    <xf numFmtId="43" fontId="20" fillId="0" borderId="0" xfId="0" applyNumberFormat="1" applyFont="1" applyFill="1" applyBorder="1" applyAlignment="1">
      <alignment wrapText="1"/>
    </xf>
    <xf numFmtId="4" fontId="20" fillId="0" borderId="0" xfId="0" applyNumberFormat="1" applyFont="1" applyFill="1" applyBorder="1" applyAlignment="1">
      <alignment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left" vertical="center"/>
    </xf>
    <xf numFmtId="43" fontId="22" fillId="33" borderId="0" xfId="42" applyFont="1" applyFill="1" applyBorder="1" applyAlignment="1">
      <alignment horizontal="center" vertical="center"/>
    </xf>
    <xf numFmtId="43" fontId="30" fillId="33" borderId="0" xfId="0" applyNumberFormat="1" applyFont="1" applyFill="1" applyBorder="1" applyAlignment="1">
      <alignment vertical="center"/>
    </xf>
    <xf numFmtId="0" fontId="30" fillId="33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wrapText="1"/>
    </xf>
    <xf numFmtId="43" fontId="30" fillId="0" borderId="0" xfId="0" applyNumberFormat="1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4" fontId="16" fillId="0" borderId="0" xfId="0" applyNumberFormat="1" applyFont="1" applyBorder="1"/>
    <xf numFmtId="0" fontId="20" fillId="0" borderId="0" xfId="0" applyFont="1" applyFill="1" applyBorder="1" applyAlignment="1"/>
    <xf numFmtId="0" fontId="20" fillId="0" borderId="20" xfId="0" applyNumberFormat="1" applyFont="1" applyFill="1" applyBorder="1" applyAlignment="1">
      <alignment horizontal="left" vertical="center"/>
    </xf>
    <xf numFmtId="4" fontId="20" fillId="0" borderId="20" xfId="0" applyNumberFormat="1" applyFont="1" applyFill="1" applyBorder="1" applyAlignment="1">
      <alignment vertical="center"/>
    </xf>
    <xf numFmtId="0" fontId="20" fillId="0" borderId="20" xfId="0" applyFont="1" applyFill="1" applyBorder="1" applyAlignment="1">
      <alignment vertical="center" wrapText="1"/>
    </xf>
    <xf numFmtId="43" fontId="32" fillId="0" borderId="0" xfId="42" applyFont="1" applyFill="1" applyAlignment="1">
      <alignment vertical="center"/>
    </xf>
    <xf numFmtId="43" fontId="32" fillId="0" borderId="0" xfId="42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43" fontId="32" fillId="0" borderId="0" xfId="42" applyFont="1" applyBorder="1" applyAlignment="1">
      <alignment horizontal="center" vertical="center"/>
    </xf>
    <xf numFmtId="43" fontId="22" fillId="0" borderId="0" xfId="42" applyFont="1" applyFill="1" applyBorder="1" applyAlignment="1">
      <alignment horizontal="center" vertical="center"/>
    </xf>
    <xf numFmtId="4" fontId="31" fillId="0" borderId="0" xfId="0" applyNumberFormat="1" applyFont="1" applyFill="1" applyBorder="1" applyAlignment="1">
      <alignment vertical="center"/>
    </xf>
    <xf numFmtId="43" fontId="22" fillId="0" borderId="0" xfId="42" applyFont="1" applyFill="1" applyBorder="1" applyAlignment="1">
      <alignment vertical="center"/>
    </xf>
    <xf numFmtId="43" fontId="30" fillId="0" borderId="0" xfId="42" applyFont="1" applyFill="1" applyBorder="1" applyAlignment="1">
      <alignment horizontal="center" vertical="center"/>
    </xf>
    <xf numFmtId="43" fontId="22" fillId="0" borderId="0" xfId="0" applyNumberFormat="1" applyFont="1" applyFill="1" applyBorder="1" applyAlignment="1">
      <alignment vertical="center"/>
    </xf>
    <xf numFmtId="43" fontId="30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vertical="center" wrapText="1"/>
    </xf>
    <xf numFmtId="0" fontId="23" fillId="34" borderId="20" xfId="0" applyFont="1" applyFill="1" applyBorder="1" applyAlignment="1">
      <alignment vertical="center"/>
    </xf>
    <xf numFmtId="4" fontId="23" fillId="34" borderId="20" xfId="0" applyNumberFormat="1" applyFont="1" applyFill="1" applyBorder="1" applyAlignment="1">
      <alignment vertical="center"/>
    </xf>
    <xf numFmtId="0" fontId="25" fillId="34" borderId="12" xfId="0" applyFont="1" applyFill="1" applyBorder="1" applyAlignment="1">
      <alignment horizontal="center" vertical="center" wrapText="1"/>
    </xf>
    <xf numFmtId="0" fontId="25" fillId="34" borderId="16" xfId="0" applyFont="1" applyFill="1" applyBorder="1" applyAlignment="1">
      <alignment horizontal="center" vertical="center" wrapText="1"/>
    </xf>
    <xf numFmtId="0" fontId="25" fillId="34" borderId="21" xfId="0" applyFont="1" applyFill="1" applyBorder="1" applyAlignment="1">
      <alignment horizontal="center" vertical="center" wrapText="1"/>
    </xf>
    <xf numFmtId="0" fontId="25" fillId="34" borderId="22" xfId="0" applyFont="1" applyFill="1" applyBorder="1" applyAlignment="1">
      <alignment horizontal="center" vertical="center" wrapText="1"/>
    </xf>
    <xf numFmtId="0" fontId="25" fillId="34" borderId="28" xfId="0" applyFont="1" applyFill="1" applyBorder="1" applyAlignment="1">
      <alignment horizontal="center" vertical="center" wrapText="1"/>
    </xf>
    <xf numFmtId="0" fontId="25" fillId="34" borderId="12" xfId="0" applyFont="1" applyFill="1" applyBorder="1" applyAlignment="1">
      <alignment horizontal="center" vertical="center"/>
    </xf>
    <xf numFmtId="0" fontId="25" fillId="34" borderId="16" xfId="0" applyFont="1" applyFill="1" applyBorder="1" applyAlignment="1">
      <alignment horizontal="center" vertical="center"/>
    </xf>
    <xf numFmtId="0" fontId="25" fillId="34" borderId="13" xfId="0" applyFont="1" applyFill="1" applyBorder="1" applyAlignment="1">
      <alignment horizontal="center" vertical="center"/>
    </xf>
    <xf numFmtId="0" fontId="25" fillId="34" borderId="14" xfId="0" applyFont="1" applyFill="1" applyBorder="1" applyAlignment="1">
      <alignment horizontal="center" vertical="center"/>
    </xf>
    <xf numFmtId="0" fontId="25" fillId="34" borderId="15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wrapText="1"/>
    </xf>
    <xf numFmtId="0" fontId="21" fillId="34" borderId="20" xfId="0" applyFont="1" applyFill="1" applyBorder="1" applyAlignment="1">
      <alignment horizontal="left" vertical="center" wrapText="1"/>
    </xf>
    <xf numFmtId="0" fontId="19" fillId="33" borderId="0" xfId="0" applyFont="1" applyFill="1" applyBorder="1" applyAlignment="1">
      <alignment horizontal="center" vertical="center"/>
    </xf>
    <xf numFmtId="0" fontId="26" fillId="33" borderId="0" xfId="0" applyFont="1" applyFill="1" applyAlignment="1">
      <alignment horizontal="center" vertical="center"/>
    </xf>
    <xf numFmtId="0" fontId="26" fillId="33" borderId="18" xfId="0" applyFont="1" applyFill="1" applyBorder="1" applyAlignment="1">
      <alignment horizontal="center" vertical="center"/>
    </xf>
    <xf numFmtId="0" fontId="25" fillId="34" borderId="13" xfId="0" applyFont="1" applyFill="1" applyBorder="1" applyAlignment="1">
      <alignment horizontal="center" vertical="center" wrapText="1"/>
    </xf>
    <xf numFmtId="0" fontId="25" fillId="34" borderId="15" xfId="0" applyFont="1" applyFill="1" applyBorder="1" applyAlignment="1">
      <alignment horizontal="center" vertical="center" wrapText="1"/>
    </xf>
    <xf numFmtId="0" fontId="25" fillId="34" borderId="24" xfId="0" applyFont="1" applyFill="1" applyBorder="1" applyAlignment="1">
      <alignment horizontal="center" vertical="center" wrapText="1"/>
    </xf>
    <xf numFmtId="0" fontId="25" fillId="34" borderId="25" xfId="0" applyFont="1" applyFill="1" applyBorder="1" applyAlignment="1">
      <alignment horizontal="center" vertical="center" wrapText="1"/>
    </xf>
    <xf numFmtId="0" fontId="25" fillId="34" borderId="17" xfId="0" applyFont="1" applyFill="1" applyBorder="1" applyAlignment="1">
      <alignment horizontal="center" vertical="center" wrapText="1"/>
    </xf>
    <xf numFmtId="0" fontId="25" fillId="34" borderId="27" xfId="0" applyFont="1" applyFill="1" applyBorder="1" applyAlignment="1">
      <alignment horizontal="center" vertical="center" wrapText="1"/>
    </xf>
    <xf numFmtId="0" fontId="25" fillId="34" borderId="23" xfId="0" applyFont="1" applyFill="1" applyBorder="1" applyAlignment="1">
      <alignment horizontal="center" vertical="center" wrapText="1"/>
    </xf>
    <xf numFmtId="0" fontId="25" fillId="34" borderId="10" xfId="0" applyFont="1" applyFill="1" applyBorder="1" applyAlignment="1">
      <alignment horizontal="center" vertical="center" wrapText="1"/>
    </xf>
    <xf numFmtId="0" fontId="25" fillId="34" borderId="29" xfId="0" applyFont="1" applyFill="1" applyBorder="1" applyAlignment="1">
      <alignment horizontal="center" vertical="center" wrapText="1"/>
    </xf>
    <xf numFmtId="0" fontId="25" fillId="34" borderId="11" xfId="0" applyFont="1" applyFill="1" applyBorder="1" applyAlignment="1">
      <alignment horizontal="center" vertical="center" wrapText="1"/>
    </xf>
    <xf numFmtId="0" fontId="25" fillId="34" borderId="19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1556147</xdr:colOff>
      <xdr:row>0</xdr:row>
      <xdr:rowOff>289105</xdr:rowOff>
    </xdr:from>
    <xdr:to>
      <xdr:col>7</xdr:col>
      <xdr:colOff>653210</xdr:colOff>
      <xdr:row>1</xdr:row>
      <xdr:rowOff>114358</xdr:rowOff>
    </xdr:to>
    <xdr:pic>
      <xdr:nvPicPr>
        <xdr:cNvPr id="4" name="Imagen 3" descr="PAPEL CABECILLA TRABAJO-01.jp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715" t="4047" r="36841" b="83796"/>
        <a:stretch/>
      </xdr:blipFill>
      <xdr:spPr bwMode="auto">
        <a:xfrm>
          <a:off x="16096655" y="289105"/>
          <a:ext cx="3115422" cy="178978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292"/>
  <sheetViews>
    <sheetView tabSelected="1" view="pageBreakPreview" topLeftCell="A2" zoomScale="55" zoomScaleNormal="55" zoomScaleSheetLayoutView="55" zoomScalePageLayoutView="25" workbookViewId="0">
      <selection sqref="A1:U1"/>
    </sheetView>
  </sheetViews>
  <sheetFormatPr baseColWidth="10" defaultColWidth="11.42578125" defaultRowHeight="16.5" x14ac:dyDescent="0.25"/>
  <cols>
    <col min="1" max="1" width="6.85546875" style="1" customWidth="1"/>
    <col min="2" max="2" width="55.5703125" style="1" bestFit="1" customWidth="1"/>
    <col min="3" max="3" width="19" style="7" customWidth="1"/>
    <col min="4" max="4" width="88.28515625" style="5" bestFit="1" customWidth="1"/>
    <col min="5" max="5" width="48.28515625" style="7" customWidth="1"/>
    <col min="6" max="6" width="46.85546875" style="8" bestFit="1" customWidth="1"/>
    <col min="7" max="8" width="13.42578125" style="1" bestFit="1" customWidth="1"/>
    <col min="9" max="9" width="26" style="2" bestFit="1" customWidth="1"/>
    <col min="10" max="10" width="20.5703125" style="65" bestFit="1" customWidth="1"/>
    <col min="11" max="11" width="17.28515625" style="1" bestFit="1" customWidth="1"/>
    <col min="12" max="12" width="21.85546875" style="72" bestFit="1" customWidth="1"/>
    <col min="13" max="13" width="19.5703125" style="1" bestFit="1" customWidth="1"/>
    <col min="14" max="14" width="14.7109375" style="1" customWidth="1"/>
    <col min="15" max="15" width="17.42578125" style="68" customWidth="1"/>
    <col min="16" max="16" width="17.28515625" style="1" customWidth="1"/>
    <col min="17" max="17" width="15.7109375" style="1" customWidth="1"/>
    <col min="18" max="18" width="17.5703125" style="1" customWidth="1"/>
    <col min="19" max="19" width="17.7109375" style="1" customWidth="1"/>
    <col min="20" max="20" width="19.5703125" style="1" customWidth="1"/>
    <col min="21" max="21" width="12.28515625" style="1" customWidth="1"/>
    <col min="22" max="16384" width="11.42578125" style="1"/>
  </cols>
  <sheetData>
    <row r="1" spans="1:72" ht="155.25" customHeight="1" x14ac:dyDescent="0.25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</row>
    <row r="2" spans="1:72" s="137" customFormat="1" ht="15" customHeight="1" x14ac:dyDescent="0.25"/>
    <row r="3" spans="1:72" s="137" customFormat="1" ht="15" customHeight="1" x14ac:dyDescent="0.25"/>
    <row r="4" spans="1:72" ht="18" customHeight="1" x14ac:dyDescent="0.25">
      <c r="A4" s="124" t="s">
        <v>242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</row>
    <row r="5" spans="1:72" ht="18.75" customHeight="1" thickBot="1" x14ac:dyDescent="0.3">
      <c r="A5" s="125" t="s">
        <v>433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4"/>
    </row>
    <row r="6" spans="1:72" s="45" customFormat="1" ht="32.25" customHeight="1" x14ac:dyDescent="0.25">
      <c r="A6" s="111" t="s">
        <v>2</v>
      </c>
      <c r="B6" s="111" t="s">
        <v>0</v>
      </c>
      <c r="C6" s="111" t="s">
        <v>230</v>
      </c>
      <c r="D6" s="113" t="s">
        <v>3</v>
      </c>
      <c r="E6" s="111" t="s">
        <v>35</v>
      </c>
      <c r="F6" s="116" t="s">
        <v>233</v>
      </c>
      <c r="G6" s="111" t="s">
        <v>23</v>
      </c>
      <c r="H6" s="111" t="s">
        <v>24</v>
      </c>
      <c r="I6" s="111" t="s">
        <v>4</v>
      </c>
      <c r="J6" s="111" t="s">
        <v>34</v>
      </c>
      <c r="K6" s="111" t="s">
        <v>36</v>
      </c>
      <c r="L6" s="118" t="s">
        <v>5</v>
      </c>
      <c r="M6" s="119"/>
      <c r="N6" s="119"/>
      <c r="O6" s="119"/>
      <c r="P6" s="119"/>
      <c r="Q6" s="120"/>
      <c r="R6" s="126" t="s">
        <v>6</v>
      </c>
      <c r="S6" s="127"/>
      <c r="T6" s="111" t="s">
        <v>33</v>
      </c>
      <c r="U6" s="111" t="s">
        <v>7</v>
      </c>
      <c r="V6" s="46"/>
    </row>
    <row r="7" spans="1:72" s="45" customFormat="1" ht="34.5" customHeight="1" x14ac:dyDescent="0.25">
      <c r="A7" s="112"/>
      <c r="B7" s="112"/>
      <c r="C7" s="112"/>
      <c r="D7" s="114"/>
      <c r="E7" s="112"/>
      <c r="F7" s="117"/>
      <c r="G7" s="117"/>
      <c r="H7" s="117"/>
      <c r="I7" s="112"/>
      <c r="J7" s="112"/>
      <c r="K7" s="112"/>
      <c r="L7" s="128" t="s">
        <v>8</v>
      </c>
      <c r="M7" s="129"/>
      <c r="N7" s="130" t="s">
        <v>27</v>
      </c>
      <c r="O7" s="132" t="s">
        <v>9</v>
      </c>
      <c r="P7" s="129"/>
      <c r="Q7" s="133" t="s">
        <v>30</v>
      </c>
      <c r="R7" s="135" t="s">
        <v>31</v>
      </c>
      <c r="S7" s="133" t="s">
        <v>32</v>
      </c>
      <c r="T7" s="112"/>
      <c r="U7" s="112"/>
      <c r="V7" s="46"/>
    </row>
    <row r="8" spans="1:72" s="45" customFormat="1" ht="52.5" customHeight="1" x14ac:dyDescent="0.25">
      <c r="A8" s="112"/>
      <c r="B8" s="112"/>
      <c r="C8" s="112"/>
      <c r="D8" s="115"/>
      <c r="E8" s="112"/>
      <c r="F8" s="117"/>
      <c r="G8" s="117"/>
      <c r="H8" s="117"/>
      <c r="I8" s="112"/>
      <c r="J8" s="112"/>
      <c r="K8" s="112"/>
      <c r="L8" s="77" t="s">
        <v>25</v>
      </c>
      <c r="M8" s="47" t="s">
        <v>26</v>
      </c>
      <c r="N8" s="131"/>
      <c r="O8" s="78" t="s">
        <v>28</v>
      </c>
      <c r="P8" s="47" t="s">
        <v>29</v>
      </c>
      <c r="Q8" s="134"/>
      <c r="R8" s="136"/>
      <c r="S8" s="134"/>
      <c r="T8" s="112"/>
      <c r="U8" s="112"/>
      <c r="V8" s="46"/>
    </row>
    <row r="9" spans="1:72" s="2" customFormat="1" ht="30" customHeight="1" x14ac:dyDescent="0.3">
      <c r="A9" s="53">
        <v>1</v>
      </c>
      <c r="B9" s="48" t="s">
        <v>182</v>
      </c>
      <c r="C9" s="49" t="s">
        <v>231</v>
      </c>
      <c r="D9" s="48" t="s">
        <v>281</v>
      </c>
      <c r="E9" s="48" t="s">
        <v>79</v>
      </c>
      <c r="F9" s="49" t="s">
        <v>215</v>
      </c>
      <c r="G9" s="50" t="s">
        <v>216</v>
      </c>
      <c r="H9" s="50" t="s">
        <v>216</v>
      </c>
      <c r="I9" s="60">
        <v>42000</v>
      </c>
      <c r="J9" s="60">
        <v>724.92</v>
      </c>
      <c r="K9" s="60">
        <v>25</v>
      </c>
      <c r="L9" s="60">
        <f>I9*2.87%</f>
        <v>1205.4000000000001</v>
      </c>
      <c r="M9" s="60">
        <f>I9*7.1%</f>
        <v>2981.9999999999995</v>
      </c>
      <c r="N9" s="60">
        <f>I9*1.1%</f>
        <v>462.00000000000006</v>
      </c>
      <c r="O9" s="60">
        <f>I9*3.04%</f>
        <v>1276.8</v>
      </c>
      <c r="P9" s="60">
        <f>I9*7.09%</f>
        <v>2977.8</v>
      </c>
      <c r="Q9" s="60">
        <f>+L9+O9</f>
        <v>2482.1999999999998</v>
      </c>
      <c r="R9" s="60">
        <f>SUM(J9+K9+L9+O9)</f>
        <v>3232.12</v>
      </c>
      <c r="S9" s="60">
        <f>SUM(M9+N9+P9)</f>
        <v>6421.7999999999993</v>
      </c>
      <c r="T9" s="60">
        <f>I9-R9</f>
        <v>38767.879999999997</v>
      </c>
      <c r="U9" s="62" t="s">
        <v>282</v>
      </c>
      <c r="V9" s="26"/>
    </row>
    <row r="10" spans="1:72" s="2" customFormat="1" ht="30" customHeight="1" x14ac:dyDescent="0.3">
      <c r="A10" s="53">
        <v>2</v>
      </c>
      <c r="B10" s="48" t="s">
        <v>412</v>
      </c>
      <c r="C10" s="49" t="s">
        <v>231</v>
      </c>
      <c r="D10" s="48" t="s">
        <v>411</v>
      </c>
      <c r="E10" s="48" t="s">
        <v>413</v>
      </c>
      <c r="F10" s="49" t="s">
        <v>215</v>
      </c>
      <c r="G10" s="50" t="s">
        <v>216</v>
      </c>
      <c r="H10" s="50" t="s">
        <v>216</v>
      </c>
      <c r="I10" s="60">
        <v>125000</v>
      </c>
      <c r="J10" s="60">
        <v>17985.990000000002</v>
      </c>
      <c r="K10" s="60">
        <v>25</v>
      </c>
      <c r="L10" s="60">
        <v>3587.5</v>
      </c>
      <c r="M10" s="60">
        <v>8875</v>
      </c>
      <c r="N10" s="60">
        <v>953.69</v>
      </c>
      <c r="O10" s="60">
        <v>3800</v>
      </c>
      <c r="P10" s="60">
        <v>8862.5</v>
      </c>
      <c r="Q10" s="60">
        <f>+L10+O10</f>
        <v>7387.5</v>
      </c>
      <c r="R10" s="60">
        <f>SUM(J10+K10+L10+O10)</f>
        <v>25398.49</v>
      </c>
      <c r="S10" s="60">
        <f>SUM(M10+N10+P10)</f>
        <v>18691.190000000002</v>
      </c>
      <c r="T10" s="60">
        <f>I10-R10</f>
        <v>99601.51</v>
      </c>
      <c r="U10" s="62" t="s">
        <v>282</v>
      </c>
      <c r="V10" s="26"/>
    </row>
    <row r="11" spans="1:72" s="2" customFormat="1" ht="30" customHeight="1" x14ac:dyDescent="0.3">
      <c r="A11" s="53">
        <v>3</v>
      </c>
      <c r="B11" s="48" t="s">
        <v>150</v>
      </c>
      <c r="C11" s="49" t="s">
        <v>231</v>
      </c>
      <c r="D11" s="48" t="s">
        <v>152</v>
      </c>
      <c r="E11" s="48" t="s">
        <v>151</v>
      </c>
      <c r="F11" s="49" t="s">
        <v>215</v>
      </c>
      <c r="G11" s="50" t="s">
        <v>216</v>
      </c>
      <c r="H11" s="50" t="s">
        <v>216</v>
      </c>
      <c r="I11" s="60">
        <v>46000</v>
      </c>
      <c r="J11" s="60">
        <v>1289.46</v>
      </c>
      <c r="K11" s="60">
        <v>25</v>
      </c>
      <c r="L11" s="60">
        <f>I11*2.87%</f>
        <v>1320.2</v>
      </c>
      <c r="M11" s="60">
        <f>I11*7.1%</f>
        <v>3265.9999999999995</v>
      </c>
      <c r="N11" s="60">
        <f>I11*1.1%</f>
        <v>506.00000000000006</v>
      </c>
      <c r="O11" s="60">
        <f>I11*3.04%</f>
        <v>1398.4</v>
      </c>
      <c r="P11" s="60">
        <f>I11*7.09%</f>
        <v>3261.4</v>
      </c>
      <c r="Q11" s="60">
        <f>+L11+O11</f>
        <v>2718.6000000000004</v>
      </c>
      <c r="R11" s="60">
        <f>SUM(J11+K11+L11+O11)</f>
        <v>4033.06</v>
      </c>
      <c r="S11" s="60">
        <f>SUM(M11+N11+P11)</f>
        <v>7033.4</v>
      </c>
      <c r="T11" s="60">
        <f>I11-R11</f>
        <v>41966.94</v>
      </c>
      <c r="U11" s="62" t="s">
        <v>282</v>
      </c>
      <c r="V11" s="26"/>
    </row>
    <row r="12" spans="1:72" s="2" customFormat="1" ht="30" customHeight="1" x14ac:dyDescent="0.3">
      <c r="A12" s="53">
        <v>4</v>
      </c>
      <c r="B12" s="48" t="s">
        <v>261</v>
      </c>
      <c r="C12" s="49" t="s">
        <v>231</v>
      </c>
      <c r="D12" s="48" t="s">
        <v>340</v>
      </c>
      <c r="E12" s="48" t="s">
        <v>262</v>
      </c>
      <c r="F12" s="49" t="s">
        <v>215</v>
      </c>
      <c r="G12" s="50" t="s">
        <v>216</v>
      </c>
      <c r="H12" s="50" t="s">
        <v>216</v>
      </c>
      <c r="I12" s="60">
        <v>61000</v>
      </c>
      <c r="J12" s="60">
        <v>3674.86</v>
      </c>
      <c r="K12" s="60">
        <v>25</v>
      </c>
      <c r="L12" s="60">
        <f t="shared" ref="L12:L120" si="0">I12*2.87%</f>
        <v>1750.7</v>
      </c>
      <c r="M12" s="60">
        <f t="shared" ref="M12:M74" si="1">I12*7.1%</f>
        <v>4331</v>
      </c>
      <c r="N12" s="60">
        <f t="shared" ref="N12:N74" si="2">I12*1.1%</f>
        <v>671.00000000000011</v>
      </c>
      <c r="O12" s="60">
        <f t="shared" ref="O12:O71" si="3">I12*3.04%</f>
        <v>1854.4</v>
      </c>
      <c r="P12" s="60">
        <f t="shared" ref="P12:P74" si="4">I12*7.09%</f>
        <v>4324.9000000000005</v>
      </c>
      <c r="Q12" s="60">
        <f t="shared" ref="Q12:Q74" si="5">+L12+O12</f>
        <v>3605.1000000000004</v>
      </c>
      <c r="R12" s="60">
        <f t="shared" ref="R12:R62" si="6">SUM(J12+K12+L12+O12)</f>
        <v>7304.9600000000009</v>
      </c>
      <c r="S12" s="60">
        <f t="shared" ref="S12:S74" si="7">SUM(M12+N12+P12)</f>
        <v>9326.9000000000015</v>
      </c>
      <c r="T12" s="60">
        <f t="shared" ref="T12:T74" si="8">I12-R12</f>
        <v>53695.040000000001</v>
      </c>
      <c r="U12" s="62" t="s">
        <v>282</v>
      </c>
      <c r="V12" s="26"/>
    </row>
    <row r="13" spans="1:72" s="38" customFormat="1" ht="30" customHeight="1" x14ac:dyDescent="0.3">
      <c r="A13" s="53">
        <v>5</v>
      </c>
      <c r="B13" s="48" t="s">
        <v>217</v>
      </c>
      <c r="C13" s="49" t="s">
        <v>232</v>
      </c>
      <c r="D13" s="48" t="s">
        <v>352</v>
      </c>
      <c r="E13" s="48" t="s">
        <v>218</v>
      </c>
      <c r="F13" s="49" t="s">
        <v>215</v>
      </c>
      <c r="G13" s="50" t="s">
        <v>216</v>
      </c>
      <c r="H13" s="50" t="s">
        <v>216</v>
      </c>
      <c r="I13" s="60">
        <v>155000</v>
      </c>
      <c r="J13" s="60">
        <v>24613.88</v>
      </c>
      <c r="K13" s="60">
        <v>25</v>
      </c>
      <c r="L13" s="60">
        <f t="shared" si="0"/>
        <v>4448.5</v>
      </c>
      <c r="M13" s="60">
        <f t="shared" si="1"/>
        <v>11004.999999999998</v>
      </c>
      <c r="N13" s="60">
        <v>953.69</v>
      </c>
      <c r="O13" s="60">
        <f t="shared" si="3"/>
        <v>4712</v>
      </c>
      <c r="P13" s="60">
        <f t="shared" si="4"/>
        <v>10989.5</v>
      </c>
      <c r="Q13" s="60">
        <f t="shared" si="5"/>
        <v>9160.5</v>
      </c>
      <c r="R13" s="60">
        <f t="shared" si="6"/>
        <v>33799.380000000005</v>
      </c>
      <c r="S13" s="60">
        <f t="shared" si="7"/>
        <v>22948.19</v>
      </c>
      <c r="T13" s="60">
        <f t="shared" si="8"/>
        <v>121200.62</v>
      </c>
      <c r="U13" s="62" t="s">
        <v>282</v>
      </c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</row>
    <row r="14" spans="1:72" s="26" customFormat="1" ht="30" customHeight="1" x14ac:dyDescent="0.3">
      <c r="A14" s="53">
        <v>6</v>
      </c>
      <c r="B14" s="48" t="s">
        <v>381</v>
      </c>
      <c r="C14" s="49" t="s">
        <v>231</v>
      </c>
      <c r="D14" s="48" t="s">
        <v>351</v>
      </c>
      <c r="E14" s="48" t="s">
        <v>382</v>
      </c>
      <c r="F14" s="49" t="s">
        <v>215</v>
      </c>
      <c r="G14" s="50" t="s">
        <v>216</v>
      </c>
      <c r="H14" s="50" t="s">
        <v>216</v>
      </c>
      <c r="I14" s="60">
        <v>155000</v>
      </c>
      <c r="J14" s="60">
        <v>25042.74</v>
      </c>
      <c r="K14" s="60">
        <v>25</v>
      </c>
      <c r="L14" s="60">
        <f t="shared" si="0"/>
        <v>4448.5</v>
      </c>
      <c r="M14" s="60">
        <f t="shared" si="1"/>
        <v>11004.999999999998</v>
      </c>
      <c r="N14" s="60">
        <v>953.69</v>
      </c>
      <c r="O14" s="60">
        <f t="shared" si="3"/>
        <v>4712</v>
      </c>
      <c r="P14" s="60">
        <f t="shared" si="4"/>
        <v>10989.5</v>
      </c>
      <c r="Q14" s="60">
        <f t="shared" si="5"/>
        <v>9160.5</v>
      </c>
      <c r="R14" s="60">
        <f t="shared" si="6"/>
        <v>34228.240000000005</v>
      </c>
      <c r="S14" s="60">
        <f t="shared" si="7"/>
        <v>22948.19</v>
      </c>
      <c r="T14" s="60">
        <f t="shared" si="8"/>
        <v>120771.76</v>
      </c>
      <c r="U14" s="62" t="s">
        <v>282</v>
      </c>
    </row>
    <row r="15" spans="1:72" s="2" customFormat="1" ht="30" customHeight="1" x14ac:dyDescent="0.3">
      <c r="A15" s="53">
        <v>7</v>
      </c>
      <c r="B15" s="48" t="s">
        <v>335</v>
      </c>
      <c r="C15" s="49" t="s">
        <v>231</v>
      </c>
      <c r="D15" s="48" t="s">
        <v>351</v>
      </c>
      <c r="E15" s="48" t="s">
        <v>326</v>
      </c>
      <c r="F15" s="49" t="s">
        <v>215</v>
      </c>
      <c r="G15" s="50" t="s">
        <v>216</v>
      </c>
      <c r="H15" s="50" t="s">
        <v>216</v>
      </c>
      <c r="I15" s="60">
        <v>46000</v>
      </c>
      <c r="J15" s="60">
        <v>1289.46</v>
      </c>
      <c r="K15" s="60">
        <v>25</v>
      </c>
      <c r="L15" s="60">
        <f t="shared" ref="L15:L16" si="9">I15*2.87%</f>
        <v>1320.2</v>
      </c>
      <c r="M15" s="60">
        <f t="shared" ref="M15:M16" si="10">I15*7.1%</f>
        <v>3265.9999999999995</v>
      </c>
      <c r="N15" s="60">
        <f t="shared" ref="N15" si="11">I15*1.1%</f>
        <v>506.00000000000006</v>
      </c>
      <c r="O15" s="60">
        <f t="shared" ref="O15:O16" si="12">I15*3.04%</f>
        <v>1398.4</v>
      </c>
      <c r="P15" s="60">
        <f t="shared" ref="P15:P16" si="13">I15*7.09%</f>
        <v>3261.4</v>
      </c>
      <c r="Q15" s="60">
        <f t="shared" ref="Q15:Q16" si="14">+L15+O15</f>
        <v>2718.6000000000004</v>
      </c>
      <c r="R15" s="60">
        <f t="shared" ref="R15:R16" si="15">SUM(J15+K15+L15+O15)</f>
        <v>4033.06</v>
      </c>
      <c r="S15" s="60">
        <f t="shared" ref="S15:S21" si="16">SUM(M15+N15+P15)</f>
        <v>7033.4</v>
      </c>
      <c r="T15" s="60">
        <f t="shared" ref="T15:T16" si="17">I15-R15</f>
        <v>41966.94</v>
      </c>
      <c r="U15" s="62" t="s">
        <v>282</v>
      </c>
      <c r="V15" s="26"/>
    </row>
    <row r="16" spans="1:72" s="52" customFormat="1" ht="30" customHeight="1" x14ac:dyDescent="0.3">
      <c r="A16" s="53">
        <v>8</v>
      </c>
      <c r="B16" s="48" t="s">
        <v>466</v>
      </c>
      <c r="C16" s="49" t="s">
        <v>232</v>
      </c>
      <c r="D16" s="48" t="s">
        <v>351</v>
      </c>
      <c r="E16" s="48" t="s">
        <v>467</v>
      </c>
      <c r="F16" s="49" t="s">
        <v>215</v>
      </c>
      <c r="G16" s="50" t="s">
        <v>216</v>
      </c>
      <c r="H16" s="50" t="s">
        <v>216</v>
      </c>
      <c r="I16" s="60">
        <v>61000</v>
      </c>
      <c r="J16" s="60">
        <v>3674.86</v>
      </c>
      <c r="K16" s="60">
        <v>25</v>
      </c>
      <c r="L16" s="60">
        <f t="shared" si="9"/>
        <v>1750.7</v>
      </c>
      <c r="M16" s="60">
        <f t="shared" si="10"/>
        <v>4331</v>
      </c>
      <c r="N16" s="60">
        <v>671</v>
      </c>
      <c r="O16" s="60">
        <f t="shared" si="12"/>
        <v>1854.4</v>
      </c>
      <c r="P16" s="60">
        <f t="shared" si="13"/>
        <v>4324.9000000000005</v>
      </c>
      <c r="Q16" s="60">
        <f t="shared" si="14"/>
        <v>3605.1000000000004</v>
      </c>
      <c r="R16" s="60">
        <f t="shared" si="15"/>
        <v>7304.9600000000009</v>
      </c>
      <c r="S16" s="60">
        <f t="shared" si="16"/>
        <v>9326.9000000000015</v>
      </c>
      <c r="T16" s="60">
        <f t="shared" si="17"/>
        <v>53695.040000000001</v>
      </c>
      <c r="U16" s="62" t="s">
        <v>282</v>
      </c>
      <c r="V16" s="51"/>
    </row>
    <row r="17" spans="1:22" s="2" customFormat="1" ht="30" customHeight="1" x14ac:dyDescent="0.3">
      <c r="A17" s="53">
        <v>9</v>
      </c>
      <c r="B17" s="48" t="s">
        <v>154</v>
      </c>
      <c r="C17" s="49" t="s">
        <v>231</v>
      </c>
      <c r="D17" s="48" t="s">
        <v>351</v>
      </c>
      <c r="E17" s="48" t="s">
        <v>155</v>
      </c>
      <c r="F17" s="49" t="s">
        <v>215</v>
      </c>
      <c r="G17" s="50" t="s">
        <v>216</v>
      </c>
      <c r="H17" s="50" t="s">
        <v>216</v>
      </c>
      <c r="I17" s="60">
        <v>42000</v>
      </c>
      <c r="J17" s="60">
        <v>467.6</v>
      </c>
      <c r="K17" s="60">
        <v>25</v>
      </c>
      <c r="L17" s="60">
        <f>I17*2.87%</f>
        <v>1205.4000000000001</v>
      </c>
      <c r="M17" s="60">
        <f>I17*7.1%</f>
        <v>2981.9999999999995</v>
      </c>
      <c r="N17" s="60">
        <f>I17*1.1%</f>
        <v>462.00000000000006</v>
      </c>
      <c r="O17" s="60">
        <f>I17*3.04%</f>
        <v>1276.8</v>
      </c>
      <c r="P17" s="60">
        <f>I17*7.09%</f>
        <v>2977.8</v>
      </c>
      <c r="Q17" s="60">
        <f>+L17+O17</f>
        <v>2482.1999999999998</v>
      </c>
      <c r="R17" s="60">
        <f>SUM(J17+K17+L17+O17)</f>
        <v>2974.8</v>
      </c>
      <c r="S17" s="60">
        <f t="shared" si="16"/>
        <v>6421.7999999999993</v>
      </c>
      <c r="T17" s="60">
        <f>I17-R17</f>
        <v>39025.199999999997</v>
      </c>
      <c r="U17" s="62" t="s">
        <v>282</v>
      </c>
      <c r="V17" s="26"/>
    </row>
    <row r="18" spans="1:22" s="2" customFormat="1" ht="30" customHeight="1" x14ac:dyDescent="0.3">
      <c r="A18" s="53">
        <v>10</v>
      </c>
      <c r="B18" s="48" t="s">
        <v>191</v>
      </c>
      <c r="C18" s="49" t="s">
        <v>231</v>
      </c>
      <c r="D18" s="48" t="s">
        <v>351</v>
      </c>
      <c r="E18" s="48" t="s">
        <v>159</v>
      </c>
      <c r="F18" s="49" t="s">
        <v>215</v>
      </c>
      <c r="G18" s="50" t="s">
        <v>216</v>
      </c>
      <c r="H18" s="50" t="s">
        <v>216</v>
      </c>
      <c r="I18" s="60">
        <v>60000</v>
      </c>
      <c r="J18" s="60">
        <v>3486.68</v>
      </c>
      <c r="K18" s="60">
        <v>25</v>
      </c>
      <c r="L18" s="60">
        <f>I18*2.87%</f>
        <v>1722</v>
      </c>
      <c r="M18" s="60">
        <f>I18*7.1%</f>
        <v>4260</v>
      </c>
      <c r="N18" s="60">
        <f>I18*1.1%</f>
        <v>660.00000000000011</v>
      </c>
      <c r="O18" s="60">
        <f>I18*3.04%</f>
        <v>1824</v>
      </c>
      <c r="P18" s="60">
        <f>I18*7.09%</f>
        <v>4254</v>
      </c>
      <c r="Q18" s="60">
        <f>+L18+O18</f>
        <v>3546</v>
      </c>
      <c r="R18" s="60">
        <f>SUM(J18+K18+L18+O18)</f>
        <v>7057.68</v>
      </c>
      <c r="S18" s="60">
        <f t="shared" si="16"/>
        <v>9174</v>
      </c>
      <c r="T18" s="60">
        <f>I18-R18</f>
        <v>52942.32</v>
      </c>
      <c r="U18" s="62" t="s">
        <v>282</v>
      </c>
      <c r="V18" s="26"/>
    </row>
    <row r="19" spans="1:22" s="2" customFormat="1" ht="30" customHeight="1" x14ac:dyDescent="0.3">
      <c r="A19" s="53">
        <v>11</v>
      </c>
      <c r="B19" s="48" t="s">
        <v>353</v>
      </c>
      <c r="C19" s="49" t="s">
        <v>232</v>
      </c>
      <c r="D19" s="48" t="s">
        <v>351</v>
      </c>
      <c r="E19" s="48" t="s">
        <v>159</v>
      </c>
      <c r="F19" s="49" t="s">
        <v>215</v>
      </c>
      <c r="G19" s="50" t="s">
        <v>216</v>
      </c>
      <c r="H19" s="50" t="s">
        <v>216</v>
      </c>
      <c r="I19" s="60">
        <v>60000</v>
      </c>
      <c r="J19" s="60">
        <v>3486.68</v>
      </c>
      <c r="K19" s="60">
        <v>25</v>
      </c>
      <c r="L19" s="60">
        <f>I19*2.87%</f>
        <v>1722</v>
      </c>
      <c r="M19" s="60">
        <f>I19*7.1%</f>
        <v>4260</v>
      </c>
      <c r="N19" s="60">
        <f>I19*1.1%</f>
        <v>660.00000000000011</v>
      </c>
      <c r="O19" s="60">
        <f>I19*3.04%</f>
        <v>1824</v>
      </c>
      <c r="P19" s="60">
        <f>I19*7.09%</f>
        <v>4254</v>
      </c>
      <c r="Q19" s="60">
        <f>+L19+O19</f>
        <v>3546</v>
      </c>
      <c r="R19" s="60">
        <f>SUM(J19+K19+L19+O19)</f>
        <v>7057.68</v>
      </c>
      <c r="S19" s="60">
        <f t="shared" si="16"/>
        <v>9174</v>
      </c>
      <c r="T19" s="60">
        <f>I19-R19</f>
        <v>52942.32</v>
      </c>
      <c r="U19" s="62" t="s">
        <v>282</v>
      </c>
      <c r="V19" s="26"/>
    </row>
    <row r="20" spans="1:22" s="2" customFormat="1" ht="30" customHeight="1" x14ac:dyDescent="0.3">
      <c r="A20" s="53">
        <v>12</v>
      </c>
      <c r="B20" s="48" t="s">
        <v>156</v>
      </c>
      <c r="C20" s="49" t="s">
        <v>231</v>
      </c>
      <c r="D20" s="48" t="s">
        <v>351</v>
      </c>
      <c r="E20" s="48" t="s">
        <v>157</v>
      </c>
      <c r="F20" s="49" t="s">
        <v>215</v>
      </c>
      <c r="G20" s="50" t="s">
        <v>216</v>
      </c>
      <c r="H20" s="50" t="s">
        <v>216</v>
      </c>
      <c r="I20" s="60">
        <v>35000</v>
      </c>
      <c r="J20" s="60">
        <v>0</v>
      </c>
      <c r="K20" s="60">
        <v>25</v>
      </c>
      <c r="L20" s="60">
        <f>I20*2.87%</f>
        <v>1004.5</v>
      </c>
      <c r="M20" s="60">
        <f>I20*7.1%</f>
        <v>2485</v>
      </c>
      <c r="N20" s="60">
        <f>I20*1.1%</f>
        <v>385.00000000000006</v>
      </c>
      <c r="O20" s="60">
        <f>I20*3.04%</f>
        <v>1064</v>
      </c>
      <c r="P20" s="60">
        <f>I20*7.09%</f>
        <v>2481.5</v>
      </c>
      <c r="Q20" s="60">
        <f>+L20+O20</f>
        <v>2068.5</v>
      </c>
      <c r="R20" s="60">
        <f>SUM(J20+K20+L20+O20)</f>
        <v>2093.5</v>
      </c>
      <c r="S20" s="60">
        <f t="shared" si="16"/>
        <v>5351.5</v>
      </c>
      <c r="T20" s="60">
        <f>I20-R20</f>
        <v>32906.5</v>
      </c>
      <c r="U20" s="62" t="s">
        <v>282</v>
      </c>
      <c r="V20" s="26"/>
    </row>
    <row r="21" spans="1:22" s="2" customFormat="1" ht="30" customHeight="1" x14ac:dyDescent="0.3">
      <c r="A21" s="53">
        <v>13</v>
      </c>
      <c r="B21" s="48" t="s">
        <v>372</v>
      </c>
      <c r="C21" s="49" t="s">
        <v>231</v>
      </c>
      <c r="D21" s="48" t="s">
        <v>346</v>
      </c>
      <c r="E21" s="48" t="s">
        <v>22</v>
      </c>
      <c r="F21" s="49" t="s">
        <v>215</v>
      </c>
      <c r="G21" s="50" t="s">
        <v>216</v>
      </c>
      <c r="H21" s="50" t="s">
        <v>216</v>
      </c>
      <c r="I21" s="60">
        <v>110000</v>
      </c>
      <c r="J21" s="60">
        <v>14457.62</v>
      </c>
      <c r="K21" s="60">
        <v>25</v>
      </c>
      <c r="L21" s="60">
        <f>I21*2.87%</f>
        <v>3157</v>
      </c>
      <c r="M21" s="60">
        <f>I21*7.1%</f>
        <v>7809.9999999999991</v>
      </c>
      <c r="N21" s="60">
        <v>953.69</v>
      </c>
      <c r="O21" s="60">
        <f>I21*3.04%</f>
        <v>3344</v>
      </c>
      <c r="P21" s="60">
        <f>I21*7.09%</f>
        <v>7799.0000000000009</v>
      </c>
      <c r="Q21" s="60">
        <f>+L21+O21</f>
        <v>6501</v>
      </c>
      <c r="R21" s="60">
        <f>SUM(J21+K21+L21+O21)</f>
        <v>20983.620000000003</v>
      </c>
      <c r="S21" s="60">
        <f t="shared" si="16"/>
        <v>16562.689999999999</v>
      </c>
      <c r="T21" s="60">
        <f>I21-R21</f>
        <v>89016.38</v>
      </c>
      <c r="U21" s="62" t="s">
        <v>282</v>
      </c>
      <c r="V21" s="26"/>
    </row>
    <row r="22" spans="1:22" s="2" customFormat="1" ht="30" customHeight="1" x14ac:dyDescent="0.3">
      <c r="A22" s="53">
        <v>14</v>
      </c>
      <c r="B22" s="48" t="s">
        <v>354</v>
      </c>
      <c r="C22" s="49" t="s">
        <v>232</v>
      </c>
      <c r="D22" s="48" t="s">
        <v>346</v>
      </c>
      <c r="E22" s="48" t="s">
        <v>159</v>
      </c>
      <c r="F22" s="49" t="s">
        <v>215</v>
      </c>
      <c r="G22" s="50" t="s">
        <v>216</v>
      </c>
      <c r="H22" s="50" t="s">
        <v>216</v>
      </c>
      <c r="I22" s="60">
        <v>50000</v>
      </c>
      <c r="J22" s="60">
        <v>1854</v>
      </c>
      <c r="K22" s="60">
        <v>25</v>
      </c>
      <c r="L22" s="60">
        <f t="shared" si="0"/>
        <v>1435</v>
      </c>
      <c r="M22" s="60">
        <f t="shared" si="1"/>
        <v>3549.9999999999995</v>
      </c>
      <c r="N22" s="60">
        <f t="shared" si="2"/>
        <v>550</v>
      </c>
      <c r="O22" s="60">
        <f t="shared" si="3"/>
        <v>1520</v>
      </c>
      <c r="P22" s="60">
        <f t="shared" si="4"/>
        <v>3545.0000000000005</v>
      </c>
      <c r="Q22" s="60">
        <f t="shared" si="5"/>
        <v>2955</v>
      </c>
      <c r="R22" s="60">
        <f t="shared" si="6"/>
        <v>4834</v>
      </c>
      <c r="S22" s="60">
        <f t="shared" si="7"/>
        <v>7645</v>
      </c>
      <c r="T22" s="60">
        <f t="shared" si="8"/>
        <v>45166</v>
      </c>
      <c r="U22" s="62" t="s">
        <v>282</v>
      </c>
      <c r="V22" s="26"/>
    </row>
    <row r="23" spans="1:22" s="2" customFormat="1" ht="30" customHeight="1" x14ac:dyDescent="0.3">
      <c r="A23" s="53">
        <v>15</v>
      </c>
      <c r="B23" s="48" t="s">
        <v>385</v>
      </c>
      <c r="C23" s="49" t="s">
        <v>232</v>
      </c>
      <c r="D23" s="48" t="s">
        <v>346</v>
      </c>
      <c r="E23" s="48" t="s">
        <v>326</v>
      </c>
      <c r="F23" s="49" t="s">
        <v>215</v>
      </c>
      <c r="G23" s="50" t="s">
        <v>216</v>
      </c>
      <c r="H23" s="50" t="s">
        <v>216</v>
      </c>
      <c r="I23" s="60">
        <v>60000</v>
      </c>
      <c r="J23" s="60">
        <v>3486.68</v>
      </c>
      <c r="K23" s="60">
        <v>25</v>
      </c>
      <c r="L23" s="60">
        <f t="shared" si="0"/>
        <v>1722</v>
      </c>
      <c r="M23" s="60">
        <f t="shared" si="1"/>
        <v>4260</v>
      </c>
      <c r="N23" s="60">
        <f t="shared" si="2"/>
        <v>660.00000000000011</v>
      </c>
      <c r="O23" s="60">
        <f t="shared" si="3"/>
        <v>1824</v>
      </c>
      <c r="P23" s="60">
        <f t="shared" si="4"/>
        <v>4254</v>
      </c>
      <c r="Q23" s="60">
        <f t="shared" si="5"/>
        <v>3546</v>
      </c>
      <c r="R23" s="60">
        <f t="shared" si="6"/>
        <v>7057.68</v>
      </c>
      <c r="S23" s="60">
        <f t="shared" si="7"/>
        <v>9174</v>
      </c>
      <c r="T23" s="60">
        <f t="shared" si="8"/>
        <v>52942.32</v>
      </c>
      <c r="U23" s="62" t="s">
        <v>282</v>
      </c>
      <c r="V23" s="51"/>
    </row>
    <row r="24" spans="1:22" s="55" customFormat="1" ht="30" customHeight="1" x14ac:dyDescent="0.3">
      <c r="A24" s="53">
        <v>16</v>
      </c>
      <c r="B24" s="48" t="s">
        <v>393</v>
      </c>
      <c r="C24" s="49" t="s">
        <v>231</v>
      </c>
      <c r="D24" s="48" t="s">
        <v>398</v>
      </c>
      <c r="E24" s="48" t="s">
        <v>396</v>
      </c>
      <c r="F24" s="49" t="s">
        <v>215</v>
      </c>
      <c r="G24" s="50" t="s">
        <v>216</v>
      </c>
      <c r="H24" s="50" t="s">
        <v>216</v>
      </c>
      <c r="I24" s="60">
        <v>125000</v>
      </c>
      <c r="J24" s="60">
        <v>17985.990000000002</v>
      </c>
      <c r="K24" s="60">
        <v>25</v>
      </c>
      <c r="L24" s="60">
        <f>I24*2.87%</f>
        <v>3587.5</v>
      </c>
      <c r="M24" s="60">
        <f>I24*7.1%</f>
        <v>8875</v>
      </c>
      <c r="N24" s="60">
        <f>I24*1.1%</f>
        <v>1375.0000000000002</v>
      </c>
      <c r="O24" s="60">
        <f>I24*3.04%</f>
        <v>3800</v>
      </c>
      <c r="P24" s="60">
        <f>I24*7.09%</f>
        <v>8862.5</v>
      </c>
      <c r="Q24" s="60">
        <f>+L24+O24</f>
        <v>7387.5</v>
      </c>
      <c r="R24" s="60">
        <f>SUM(J24+K24+L24+O24)</f>
        <v>25398.49</v>
      </c>
      <c r="S24" s="60">
        <f>SUM(M24+N24+P24)</f>
        <v>19112.5</v>
      </c>
      <c r="T24" s="60">
        <f>I24-R24</f>
        <v>99601.51</v>
      </c>
      <c r="U24" s="62" t="s">
        <v>282</v>
      </c>
      <c r="V24" s="51"/>
    </row>
    <row r="25" spans="1:22" s="55" customFormat="1" ht="30" customHeight="1" x14ac:dyDescent="0.3">
      <c r="A25" s="53">
        <v>17</v>
      </c>
      <c r="B25" s="48" t="s">
        <v>392</v>
      </c>
      <c r="C25" s="49" t="s">
        <v>231</v>
      </c>
      <c r="D25" s="48" t="s">
        <v>398</v>
      </c>
      <c r="E25" s="48" t="s">
        <v>159</v>
      </c>
      <c r="F25" s="49" t="s">
        <v>215</v>
      </c>
      <c r="G25" s="50" t="s">
        <v>216</v>
      </c>
      <c r="H25" s="50" t="s">
        <v>216</v>
      </c>
      <c r="I25" s="60">
        <v>55000</v>
      </c>
      <c r="J25" s="60">
        <v>2559.6799999999998</v>
      </c>
      <c r="K25" s="60">
        <v>25</v>
      </c>
      <c r="L25" s="60">
        <f>I25*2.87%</f>
        <v>1578.5</v>
      </c>
      <c r="M25" s="60">
        <f>I25*7.1%</f>
        <v>3904.9999999999995</v>
      </c>
      <c r="N25" s="60">
        <f>I25*1.1%</f>
        <v>605.00000000000011</v>
      </c>
      <c r="O25" s="60">
        <f>I25*3.04%</f>
        <v>1672</v>
      </c>
      <c r="P25" s="60">
        <f>I25*7.09%</f>
        <v>3899.5000000000005</v>
      </c>
      <c r="Q25" s="60">
        <f>+L25+O25</f>
        <v>3250.5</v>
      </c>
      <c r="R25" s="60">
        <f>SUM(J25+K25+L25+O25)</f>
        <v>5835.18</v>
      </c>
      <c r="S25" s="60">
        <f>SUM(M25+N25+P25)</f>
        <v>8409.5</v>
      </c>
      <c r="T25" s="60">
        <f>I25-R25</f>
        <v>49164.82</v>
      </c>
      <c r="U25" s="62" t="s">
        <v>282</v>
      </c>
      <c r="V25" s="51"/>
    </row>
    <row r="26" spans="1:22" s="55" customFormat="1" ht="30" customHeight="1" x14ac:dyDescent="0.3">
      <c r="A26" s="53">
        <v>18</v>
      </c>
      <c r="B26" s="48" t="s">
        <v>397</v>
      </c>
      <c r="C26" s="49" t="s">
        <v>232</v>
      </c>
      <c r="D26" s="48" t="s">
        <v>398</v>
      </c>
      <c r="E26" s="48" t="s">
        <v>159</v>
      </c>
      <c r="F26" s="49" t="s">
        <v>215</v>
      </c>
      <c r="G26" s="50" t="s">
        <v>216</v>
      </c>
      <c r="H26" s="50" t="s">
        <v>216</v>
      </c>
      <c r="I26" s="60">
        <v>50000</v>
      </c>
      <c r="J26" s="60">
        <v>1854</v>
      </c>
      <c r="K26" s="60">
        <v>25</v>
      </c>
      <c r="L26" s="60">
        <f>I26*2.87%</f>
        <v>1435</v>
      </c>
      <c r="M26" s="60">
        <f>I26*7.1%</f>
        <v>3549.9999999999995</v>
      </c>
      <c r="N26" s="60">
        <f>I26*1.1%</f>
        <v>550</v>
      </c>
      <c r="O26" s="60">
        <f>I26*3.04%</f>
        <v>1520</v>
      </c>
      <c r="P26" s="60">
        <f>I26*7.09%</f>
        <v>3545.0000000000005</v>
      </c>
      <c r="Q26" s="60">
        <f>+L26+O26</f>
        <v>2955</v>
      </c>
      <c r="R26" s="60">
        <f>SUM(J26+K26+L26+O26)</f>
        <v>4834</v>
      </c>
      <c r="S26" s="60">
        <f>SUM(M26+N26+P26)</f>
        <v>7645</v>
      </c>
      <c r="T26" s="60">
        <f>I26-R26</f>
        <v>45166</v>
      </c>
      <c r="U26" s="62" t="s">
        <v>282</v>
      </c>
      <c r="V26" s="51"/>
    </row>
    <row r="27" spans="1:22" s="2" customFormat="1" ht="30" customHeight="1" x14ac:dyDescent="0.3">
      <c r="A27" s="53">
        <v>19</v>
      </c>
      <c r="B27" s="48" t="s">
        <v>391</v>
      </c>
      <c r="C27" s="49" t="s">
        <v>231</v>
      </c>
      <c r="D27" s="48" t="s">
        <v>42</v>
      </c>
      <c r="E27" s="48" t="s">
        <v>218</v>
      </c>
      <c r="F27" s="49" t="s">
        <v>215</v>
      </c>
      <c r="G27" s="50" t="s">
        <v>216</v>
      </c>
      <c r="H27" s="50" t="s">
        <v>216</v>
      </c>
      <c r="I27" s="60">
        <v>155000</v>
      </c>
      <c r="J27" s="60">
        <v>25042.74</v>
      </c>
      <c r="K27" s="60">
        <v>25</v>
      </c>
      <c r="L27" s="60">
        <f t="shared" ref="L27:L28" si="18">I27*2.87%</f>
        <v>4448.5</v>
      </c>
      <c r="M27" s="60">
        <f t="shared" ref="M27:M28" si="19">I27*7.1%</f>
        <v>11004.999999999998</v>
      </c>
      <c r="N27" s="60">
        <f t="shared" ref="N27:N28" si="20">I27*1.1%</f>
        <v>1705.0000000000002</v>
      </c>
      <c r="O27" s="60">
        <f t="shared" ref="O27:O28" si="21">I27*3.04%</f>
        <v>4712</v>
      </c>
      <c r="P27" s="60">
        <f t="shared" ref="P27:P28" si="22">I27*7.09%</f>
        <v>10989.5</v>
      </c>
      <c r="Q27" s="60">
        <f t="shared" ref="Q27:Q28" si="23">+L27+O27</f>
        <v>9160.5</v>
      </c>
      <c r="R27" s="60">
        <f t="shared" ref="R27:R30" si="24">SUM(J27+K27+L27+O27)</f>
        <v>34228.240000000005</v>
      </c>
      <c r="S27" s="60">
        <f t="shared" ref="S27:S28" si="25">SUM(M27+N27+P27)</f>
        <v>23699.5</v>
      </c>
      <c r="T27" s="60">
        <f t="shared" ref="T27:T28" si="26">I27-R27</f>
        <v>120771.76</v>
      </c>
      <c r="U27" s="62" t="s">
        <v>282</v>
      </c>
      <c r="V27" s="51"/>
    </row>
    <row r="28" spans="1:22" s="2" customFormat="1" ht="30" customHeight="1" x14ac:dyDescent="0.3">
      <c r="A28" s="53">
        <v>20</v>
      </c>
      <c r="B28" s="48" t="s">
        <v>404</v>
      </c>
      <c r="C28" s="49" t="s">
        <v>231</v>
      </c>
      <c r="D28" s="48" t="s">
        <v>42</v>
      </c>
      <c r="E28" s="48" t="s">
        <v>405</v>
      </c>
      <c r="F28" s="49" t="s">
        <v>215</v>
      </c>
      <c r="G28" s="50" t="s">
        <v>216</v>
      </c>
      <c r="H28" s="50" t="s">
        <v>216</v>
      </c>
      <c r="I28" s="60">
        <v>125000</v>
      </c>
      <c r="J28" s="60">
        <v>17985.990000000002</v>
      </c>
      <c r="K28" s="60">
        <v>25</v>
      </c>
      <c r="L28" s="60">
        <f t="shared" si="18"/>
        <v>3587.5</v>
      </c>
      <c r="M28" s="60">
        <f t="shared" si="19"/>
        <v>8875</v>
      </c>
      <c r="N28" s="60">
        <f t="shared" si="20"/>
        <v>1375.0000000000002</v>
      </c>
      <c r="O28" s="60">
        <f t="shared" si="21"/>
        <v>3800</v>
      </c>
      <c r="P28" s="60">
        <f t="shared" si="22"/>
        <v>8862.5</v>
      </c>
      <c r="Q28" s="60">
        <f t="shared" si="23"/>
        <v>7387.5</v>
      </c>
      <c r="R28" s="60">
        <f t="shared" si="24"/>
        <v>25398.49</v>
      </c>
      <c r="S28" s="60">
        <f t="shared" si="25"/>
        <v>19112.5</v>
      </c>
      <c r="T28" s="60">
        <f t="shared" si="26"/>
        <v>99601.51</v>
      </c>
      <c r="U28" s="62" t="s">
        <v>282</v>
      </c>
      <c r="V28" s="51"/>
    </row>
    <row r="29" spans="1:22" s="2" customFormat="1" ht="30" customHeight="1" x14ac:dyDescent="0.3">
      <c r="A29" s="53">
        <v>21</v>
      </c>
      <c r="B29" s="48" t="s">
        <v>438</v>
      </c>
      <c r="C29" s="49" t="s">
        <v>439</v>
      </c>
      <c r="D29" s="48" t="s">
        <v>42</v>
      </c>
      <c r="E29" s="48" t="s">
        <v>15</v>
      </c>
      <c r="F29" s="49" t="s">
        <v>215</v>
      </c>
      <c r="G29" s="50" t="s">
        <v>216</v>
      </c>
      <c r="H29" s="50" t="s">
        <v>216</v>
      </c>
      <c r="I29" s="60">
        <v>61000</v>
      </c>
      <c r="J29" s="60">
        <v>3674.86</v>
      </c>
      <c r="K29" s="60">
        <v>25</v>
      </c>
      <c r="L29" s="60">
        <f t="shared" si="0"/>
        <v>1750.7</v>
      </c>
      <c r="M29" s="60">
        <f t="shared" si="1"/>
        <v>4331</v>
      </c>
      <c r="N29" s="60">
        <f t="shared" si="2"/>
        <v>671.00000000000011</v>
      </c>
      <c r="O29" s="60">
        <f t="shared" si="3"/>
        <v>1854.4</v>
      </c>
      <c r="P29" s="60">
        <f t="shared" si="4"/>
        <v>4324.9000000000005</v>
      </c>
      <c r="Q29" s="60">
        <f t="shared" si="5"/>
        <v>3605.1000000000004</v>
      </c>
      <c r="R29" s="60">
        <f t="shared" si="24"/>
        <v>7304.9600000000009</v>
      </c>
      <c r="S29" s="60">
        <f t="shared" si="7"/>
        <v>9326.9000000000015</v>
      </c>
      <c r="T29" s="60">
        <f t="shared" si="8"/>
        <v>53695.040000000001</v>
      </c>
      <c r="U29" s="62" t="s">
        <v>282</v>
      </c>
      <c r="V29" s="51"/>
    </row>
    <row r="30" spans="1:22" s="2" customFormat="1" ht="30" customHeight="1" x14ac:dyDescent="0.3">
      <c r="A30" s="53">
        <v>22</v>
      </c>
      <c r="B30" s="48" t="s">
        <v>450</v>
      </c>
      <c r="C30" s="49" t="s">
        <v>231</v>
      </c>
      <c r="D30" s="48" t="s">
        <v>42</v>
      </c>
      <c r="E30" s="48" t="s">
        <v>248</v>
      </c>
      <c r="F30" s="49" t="s">
        <v>215</v>
      </c>
      <c r="G30" s="50" t="s">
        <v>216</v>
      </c>
      <c r="H30" s="50" t="s">
        <v>216</v>
      </c>
      <c r="I30" s="60">
        <v>70000</v>
      </c>
      <c r="J30" s="60">
        <v>5368.48</v>
      </c>
      <c r="K30" s="60">
        <v>25</v>
      </c>
      <c r="L30" s="60">
        <f t="shared" ref="L30:L37" si="27">I30*2.87%</f>
        <v>2009</v>
      </c>
      <c r="M30" s="60">
        <f t="shared" ref="M30:M37" si="28">I30*7.1%</f>
        <v>4970</v>
      </c>
      <c r="N30" s="60">
        <f t="shared" ref="N30:N37" si="29">I30*1.1%</f>
        <v>770.00000000000011</v>
      </c>
      <c r="O30" s="60">
        <f t="shared" ref="O30:O37" si="30">I30*3.04%</f>
        <v>2128</v>
      </c>
      <c r="P30" s="60">
        <f t="shared" ref="P30:P37" si="31">I30*7.09%</f>
        <v>4963</v>
      </c>
      <c r="Q30" s="60">
        <f t="shared" ref="Q30:Q37" si="32">+L30+O30</f>
        <v>4137</v>
      </c>
      <c r="R30" s="60">
        <f t="shared" si="24"/>
        <v>9530.48</v>
      </c>
      <c r="S30" s="60">
        <f t="shared" ref="S30:S37" si="33">SUM(M30+N30+P30)</f>
        <v>10703</v>
      </c>
      <c r="T30" s="60">
        <f t="shared" si="8"/>
        <v>60469.520000000004</v>
      </c>
      <c r="U30" s="62" t="s">
        <v>282</v>
      </c>
      <c r="V30" s="51"/>
    </row>
    <row r="31" spans="1:22" s="2" customFormat="1" ht="30" customHeight="1" x14ac:dyDescent="0.3">
      <c r="A31" s="53">
        <v>23</v>
      </c>
      <c r="B31" s="48" t="s">
        <v>202</v>
      </c>
      <c r="C31" s="49" t="s">
        <v>232</v>
      </c>
      <c r="D31" s="48" t="s">
        <v>42</v>
      </c>
      <c r="E31" s="48" t="s">
        <v>248</v>
      </c>
      <c r="F31" s="49" t="s">
        <v>215</v>
      </c>
      <c r="G31" s="50" t="s">
        <v>216</v>
      </c>
      <c r="H31" s="50" t="s">
        <v>216</v>
      </c>
      <c r="I31" s="60">
        <v>61000</v>
      </c>
      <c r="J31" s="60">
        <v>3674.86</v>
      </c>
      <c r="K31" s="60">
        <v>25</v>
      </c>
      <c r="L31" s="60">
        <f t="shared" si="27"/>
        <v>1750.7</v>
      </c>
      <c r="M31" s="60">
        <f t="shared" si="28"/>
        <v>4331</v>
      </c>
      <c r="N31" s="60">
        <f t="shared" si="29"/>
        <v>671.00000000000011</v>
      </c>
      <c r="O31" s="60">
        <f t="shared" si="30"/>
        <v>1854.4</v>
      </c>
      <c r="P31" s="60">
        <f t="shared" si="31"/>
        <v>4324.9000000000005</v>
      </c>
      <c r="Q31" s="60">
        <f t="shared" si="32"/>
        <v>3605.1000000000004</v>
      </c>
      <c r="R31" s="60">
        <f t="shared" ref="R31:R37" si="34">SUM(J31+K31+L31+O31)</f>
        <v>7304.9600000000009</v>
      </c>
      <c r="S31" s="60">
        <f t="shared" si="33"/>
        <v>9326.9000000000015</v>
      </c>
      <c r="T31" s="60">
        <f t="shared" ref="T31:T37" si="35">I31-R31</f>
        <v>53695.040000000001</v>
      </c>
      <c r="U31" s="62" t="s">
        <v>282</v>
      </c>
      <c r="V31" s="51"/>
    </row>
    <row r="32" spans="1:22" s="2" customFormat="1" ht="30" customHeight="1" x14ac:dyDescent="0.3">
      <c r="A32" s="53">
        <v>24</v>
      </c>
      <c r="B32" s="48" t="s">
        <v>447</v>
      </c>
      <c r="C32" s="49" t="s">
        <v>232</v>
      </c>
      <c r="D32" s="48" t="s">
        <v>42</v>
      </c>
      <c r="E32" s="48" t="s">
        <v>248</v>
      </c>
      <c r="F32" s="49" t="s">
        <v>215</v>
      </c>
      <c r="G32" s="50" t="s">
        <v>216</v>
      </c>
      <c r="H32" s="50" t="s">
        <v>216</v>
      </c>
      <c r="I32" s="60">
        <v>65000</v>
      </c>
      <c r="J32" s="60">
        <v>4427.58</v>
      </c>
      <c r="K32" s="60">
        <v>25</v>
      </c>
      <c r="L32" s="60">
        <f t="shared" si="27"/>
        <v>1865.5</v>
      </c>
      <c r="M32" s="60">
        <f t="shared" si="28"/>
        <v>4615</v>
      </c>
      <c r="N32" s="60">
        <f t="shared" si="29"/>
        <v>715.00000000000011</v>
      </c>
      <c r="O32" s="60">
        <f t="shared" si="30"/>
        <v>1976</v>
      </c>
      <c r="P32" s="60">
        <f t="shared" si="31"/>
        <v>4608.5</v>
      </c>
      <c r="Q32" s="60">
        <f t="shared" si="32"/>
        <v>3841.5</v>
      </c>
      <c r="R32" s="60">
        <f t="shared" si="34"/>
        <v>8294.08</v>
      </c>
      <c r="S32" s="60">
        <f t="shared" si="33"/>
        <v>9938.5</v>
      </c>
      <c r="T32" s="60">
        <f t="shared" si="35"/>
        <v>56705.919999999998</v>
      </c>
      <c r="U32" s="62" t="s">
        <v>282</v>
      </c>
      <c r="V32" s="51"/>
    </row>
    <row r="33" spans="1:22" s="2" customFormat="1" ht="30" customHeight="1" x14ac:dyDescent="0.3">
      <c r="A33" s="53">
        <v>25</v>
      </c>
      <c r="B33" s="48" t="s">
        <v>448</v>
      </c>
      <c r="C33" s="49" t="s">
        <v>232</v>
      </c>
      <c r="D33" s="48" t="s">
        <v>42</v>
      </c>
      <c r="E33" s="48" t="s">
        <v>248</v>
      </c>
      <c r="F33" s="49" t="s">
        <v>215</v>
      </c>
      <c r="G33" s="50" t="s">
        <v>216</v>
      </c>
      <c r="H33" s="50" t="s">
        <v>216</v>
      </c>
      <c r="I33" s="60">
        <v>65000</v>
      </c>
      <c r="J33" s="60">
        <v>4427.58</v>
      </c>
      <c r="K33" s="60">
        <v>25</v>
      </c>
      <c r="L33" s="60">
        <f t="shared" si="27"/>
        <v>1865.5</v>
      </c>
      <c r="M33" s="60">
        <f t="shared" si="28"/>
        <v>4615</v>
      </c>
      <c r="N33" s="60">
        <f t="shared" si="29"/>
        <v>715.00000000000011</v>
      </c>
      <c r="O33" s="60">
        <f t="shared" si="30"/>
        <v>1976</v>
      </c>
      <c r="P33" s="60">
        <f t="shared" si="31"/>
        <v>4608.5</v>
      </c>
      <c r="Q33" s="60">
        <f t="shared" si="32"/>
        <v>3841.5</v>
      </c>
      <c r="R33" s="60">
        <f t="shared" si="34"/>
        <v>8294.08</v>
      </c>
      <c r="S33" s="60">
        <f t="shared" si="33"/>
        <v>9938.5</v>
      </c>
      <c r="T33" s="60">
        <f t="shared" si="35"/>
        <v>56705.919999999998</v>
      </c>
      <c r="U33" s="62" t="s">
        <v>282</v>
      </c>
      <c r="V33" s="51"/>
    </row>
    <row r="34" spans="1:22" s="2" customFormat="1" ht="30" customHeight="1" x14ac:dyDescent="0.3">
      <c r="A34" s="53">
        <v>26</v>
      </c>
      <c r="B34" s="48" t="s">
        <v>449</v>
      </c>
      <c r="C34" s="49" t="s">
        <v>231</v>
      </c>
      <c r="D34" s="48" t="s">
        <v>42</v>
      </c>
      <c r="E34" s="48" t="s">
        <v>248</v>
      </c>
      <c r="F34" s="49" t="s">
        <v>215</v>
      </c>
      <c r="G34" s="50" t="s">
        <v>216</v>
      </c>
      <c r="H34" s="50" t="s">
        <v>216</v>
      </c>
      <c r="I34" s="60">
        <v>65000</v>
      </c>
      <c r="J34" s="60">
        <v>4427.58</v>
      </c>
      <c r="K34" s="60">
        <v>25</v>
      </c>
      <c r="L34" s="60">
        <f t="shared" si="27"/>
        <v>1865.5</v>
      </c>
      <c r="M34" s="60">
        <f t="shared" si="28"/>
        <v>4615</v>
      </c>
      <c r="N34" s="60">
        <f t="shared" si="29"/>
        <v>715.00000000000011</v>
      </c>
      <c r="O34" s="60">
        <f t="shared" si="30"/>
        <v>1976</v>
      </c>
      <c r="P34" s="60">
        <f t="shared" si="31"/>
        <v>4608.5</v>
      </c>
      <c r="Q34" s="60">
        <f t="shared" si="32"/>
        <v>3841.5</v>
      </c>
      <c r="R34" s="60">
        <f t="shared" si="34"/>
        <v>8294.08</v>
      </c>
      <c r="S34" s="60">
        <f t="shared" si="33"/>
        <v>9938.5</v>
      </c>
      <c r="T34" s="60">
        <f t="shared" si="35"/>
        <v>56705.919999999998</v>
      </c>
      <c r="U34" s="62" t="s">
        <v>282</v>
      </c>
      <c r="V34" s="51"/>
    </row>
    <row r="35" spans="1:22" s="52" customFormat="1" ht="30" customHeight="1" x14ac:dyDescent="0.3">
      <c r="A35" s="53">
        <v>27</v>
      </c>
      <c r="B35" s="48" t="s">
        <v>465</v>
      </c>
      <c r="C35" s="49" t="s">
        <v>232</v>
      </c>
      <c r="D35" s="48" t="s">
        <v>42</v>
      </c>
      <c r="E35" s="48" t="s">
        <v>79</v>
      </c>
      <c r="F35" s="49" t="s">
        <v>215</v>
      </c>
      <c r="G35" s="50" t="s">
        <v>216</v>
      </c>
      <c r="H35" s="50" t="s">
        <v>216</v>
      </c>
      <c r="I35" s="60">
        <v>46000</v>
      </c>
      <c r="J35" s="60">
        <v>1289.46</v>
      </c>
      <c r="K35" s="60">
        <v>25</v>
      </c>
      <c r="L35" s="60">
        <f t="shared" si="27"/>
        <v>1320.2</v>
      </c>
      <c r="M35" s="60">
        <f t="shared" si="28"/>
        <v>3265.9999999999995</v>
      </c>
      <c r="N35" s="60">
        <f t="shared" si="29"/>
        <v>506.00000000000006</v>
      </c>
      <c r="O35" s="60">
        <f t="shared" si="30"/>
        <v>1398.4</v>
      </c>
      <c r="P35" s="60">
        <f t="shared" si="31"/>
        <v>3261.4</v>
      </c>
      <c r="Q35" s="60">
        <f t="shared" si="32"/>
        <v>2718.6000000000004</v>
      </c>
      <c r="R35" s="60">
        <f t="shared" si="34"/>
        <v>4033.06</v>
      </c>
      <c r="S35" s="60">
        <f t="shared" si="33"/>
        <v>7033.4</v>
      </c>
      <c r="T35" s="60">
        <f t="shared" si="35"/>
        <v>41966.94</v>
      </c>
      <c r="U35" s="62" t="s">
        <v>282</v>
      </c>
      <c r="V35" s="51"/>
    </row>
    <row r="36" spans="1:22" s="2" customFormat="1" ht="30" customHeight="1" x14ac:dyDescent="0.3">
      <c r="A36" s="53">
        <v>28</v>
      </c>
      <c r="B36" s="48" t="s">
        <v>473</v>
      </c>
      <c r="C36" s="49" t="s">
        <v>231</v>
      </c>
      <c r="D36" s="48" t="s">
        <v>42</v>
      </c>
      <c r="E36" s="48" t="s">
        <v>79</v>
      </c>
      <c r="F36" s="49" t="s">
        <v>215</v>
      </c>
      <c r="G36" s="50" t="s">
        <v>216</v>
      </c>
      <c r="H36" s="50" t="s">
        <v>216</v>
      </c>
      <c r="I36" s="60">
        <v>46000</v>
      </c>
      <c r="J36" s="60">
        <v>1289.46</v>
      </c>
      <c r="K36" s="60">
        <v>25</v>
      </c>
      <c r="L36" s="60">
        <f t="shared" si="27"/>
        <v>1320.2</v>
      </c>
      <c r="M36" s="60">
        <f t="shared" si="28"/>
        <v>3265.9999999999995</v>
      </c>
      <c r="N36" s="60">
        <f t="shared" si="29"/>
        <v>506.00000000000006</v>
      </c>
      <c r="O36" s="60">
        <f t="shared" si="30"/>
        <v>1398.4</v>
      </c>
      <c r="P36" s="60">
        <f t="shared" si="31"/>
        <v>3261.4</v>
      </c>
      <c r="Q36" s="60">
        <f t="shared" si="32"/>
        <v>2718.6000000000004</v>
      </c>
      <c r="R36" s="60">
        <f t="shared" si="34"/>
        <v>4033.06</v>
      </c>
      <c r="S36" s="60">
        <f t="shared" si="33"/>
        <v>7033.4</v>
      </c>
      <c r="T36" s="60">
        <f t="shared" si="35"/>
        <v>41966.94</v>
      </c>
      <c r="U36" s="62" t="s">
        <v>282</v>
      </c>
      <c r="V36" s="51"/>
    </row>
    <row r="37" spans="1:22" s="2" customFormat="1" ht="30" customHeight="1" x14ac:dyDescent="0.3">
      <c r="A37" s="53">
        <v>29</v>
      </c>
      <c r="B37" s="48" t="s">
        <v>394</v>
      </c>
      <c r="C37" s="49" t="s">
        <v>232</v>
      </c>
      <c r="D37" s="48" t="s">
        <v>347</v>
      </c>
      <c r="E37" s="48" t="s">
        <v>399</v>
      </c>
      <c r="F37" s="49" t="s">
        <v>215</v>
      </c>
      <c r="G37" s="50" t="s">
        <v>216</v>
      </c>
      <c r="H37" s="50" t="s">
        <v>216</v>
      </c>
      <c r="I37" s="60">
        <v>125000</v>
      </c>
      <c r="J37" s="60">
        <v>17985.990000000002</v>
      </c>
      <c r="K37" s="60">
        <v>25</v>
      </c>
      <c r="L37" s="60">
        <f t="shared" si="27"/>
        <v>3587.5</v>
      </c>
      <c r="M37" s="60">
        <f t="shared" si="28"/>
        <v>8875</v>
      </c>
      <c r="N37" s="60">
        <f t="shared" si="29"/>
        <v>1375.0000000000002</v>
      </c>
      <c r="O37" s="60">
        <f t="shared" si="30"/>
        <v>3800</v>
      </c>
      <c r="P37" s="60">
        <f t="shared" si="31"/>
        <v>8862.5</v>
      </c>
      <c r="Q37" s="60">
        <f t="shared" si="32"/>
        <v>7387.5</v>
      </c>
      <c r="R37" s="60">
        <f t="shared" si="34"/>
        <v>25398.49</v>
      </c>
      <c r="S37" s="60">
        <f t="shared" si="33"/>
        <v>19112.5</v>
      </c>
      <c r="T37" s="60">
        <f t="shared" si="35"/>
        <v>99601.51</v>
      </c>
      <c r="U37" s="62" t="s">
        <v>282</v>
      </c>
      <c r="V37" s="51"/>
    </row>
    <row r="38" spans="1:22" s="2" customFormat="1" ht="30" customHeight="1" x14ac:dyDescent="0.3">
      <c r="A38" s="53">
        <v>30</v>
      </c>
      <c r="B38" s="48" t="s">
        <v>375</v>
      </c>
      <c r="C38" s="49" t="s">
        <v>231</v>
      </c>
      <c r="D38" s="48" t="s">
        <v>342</v>
      </c>
      <c r="E38" s="48" t="s">
        <v>376</v>
      </c>
      <c r="F38" s="49" t="s">
        <v>215</v>
      </c>
      <c r="G38" s="50" t="s">
        <v>216</v>
      </c>
      <c r="H38" s="50" t="s">
        <v>216</v>
      </c>
      <c r="I38" s="60">
        <v>155000</v>
      </c>
      <c r="J38" s="60">
        <v>25042.74</v>
      </c>
      <c r="K38" s="60">
        <v>25</v>
      </c>
      <c r="L38" s="60">
        <f t="shared" si="0"/>
        <v>4448.5</v>
      </c>
      <c r="M38" s="60">
        <f t="shared" si="1"/>
        <v>11004.999999999998</v>
      </c>
      <c r="N38" s="60">
        <v>953.69</v>
      </c>
      <c r="O38" s="60">
        <f t="shared" si="3"/>
        <v>4712</v>
      </c>
      <c r="P38" s="60">
        <f t="shared" si="4"/>
        <v>10989.5</v>
      </c>
      <c r="Q38" s="60">
        <f t="shared" si="5"/>
        <v>9160.5</v>
      </c>
      <c r="R38" s="60">
        <f t="shared" si="6"/>
        <v>34228.240000000005</v>
      </c>
      <c r="S38" s="60">
        <f t="shared" si="7"/>
        <v>22948.19</v>
      </c>
      <c r="T38" s="60">
        <f t="shared" si="8"/>
        <v>120771.76</v>
      </c>
      <c r="U38" s="62" t="s">
        <v>282</v>
      </c>
      <c r="V38" s="51"/>
    </row>
    <row r="39" spans="1:22" s="2" customFormat="1" ht="30" customHeight="1" x14ac:dyDescent="0.3">
      <c r="A39" s="53">
        <v>31</v>
      </c>
      <c r="B39" s="48" t="s">
        <v>239</v>
      </c>
      <c r="C39" s="49" t="s">
        <v>231</v>
      </c>
      <c r="D39" s="48" t="s">
        <v>342</v>
      </c>
      <c r="E39" s="48" t="s">
        <v>197</v>
      </c>
      <c r="F39" s="49" t="s">
        <v>215</v>
      </c>
      <c r="G39" s="50" t="s">
        <v>216</v>
      </c>
      <c r="H39" s="50" t="s">
        <v>216</v>
      </c>
      <c r="I39" s="60">
        <v>46000</v>
      </c>
      <c r="J39" s="60">
        <v>1289.46</v>
      </c>
      <c r="K39" s="60">
        <v>25</v>
      </c>
      <c r="L39" s="60">
        <f t="shared" ref="L39:L54" si="36">I39*2.87%</f>
        <v>1320.2</v>
      </c>
      <c r="M39" s="60">
        <f t="shared" ref="M39:M54" si="37">I39*7.1%</f>
        <v>3265.9999999999995</v>
      </c>
      <c r="N39" s="60">
        <f t="shared" ref="N39:N54" si="38">I39*1.1%</f>
        <v>506.00000000000006</v>
      </c>
      <c r="O39" s="60">
        <f t="shared" ref="O39:O54" si="39">I39*3.04%</f>
        <v>1398.4</v>
      </c>
      <c r="P39" s="60">
        <f t="shared" ref="P39:P54" si="40">I39*7.09%</f>
        <v>3261.4</v>
      </c>
      <c r="Q39" s="60">
        <f t="shared" ref="Q39:Q54" si="41">+L39+O39</f>
        <v>2718.6000000000004</v>
      </c>
      <c r="R39" s="60">
        <f t="shared" ref="R39:R54" si="42">SUM(J39+K39+L39+O39)</f>
        <v>4033.06</v>
      </c>
      <c r="S39" s="60">
        <f t="shared" ref="S39:S54" si="43">SUM(M39+N39+P39)</f>
        <v>7033.4</v>
      </c>
      <c r="T39" s="60">
        <f t="shared" ref="T39:T54" si="44">I39-R39</f>
        <v>41966.94</v>
      </c>
      <c r="U39" s="62" t="s">
        <v>282</v>
      </c>
      <c r="V39" s="26"/>
    </row>
    <row r="40" spans="1:22" s="2" customFormat="1" ht="30" customHeight="1" x14ac:dyDescent="0.3">
      <c r="A40" s="53">
        <v>32</v>
      </c>
      <c r="B40" s="48" t="s">
        <v>414</v>
      </c>
      <c r="C40" s="49" t="s">
        <v>231</v>
      </c>
      <c r="D40" s="48" t="s">
        <v>342</v>
      </c>
      <c r="E40" s="48" t="s">
        <v>308</v>
      </c>
      <c r="F40" s="49" t="s">
        <v>215</v>
      </c>
      <c r="G40" s="50" t="s">
        <v>216</v>
      </c>
      <c r="H40" s="50" t="s">
        <v>216</v>
      </c>
      <c r="I40" s="60">
        <v>60000</v>
      </c>
      <c r="J40" s="60">
        <v>3486.68</v>
      </c>
      <c r="K40" s="60">
        <v>25</v>
      </c>
      <c r="L40" s="60">
        <f t="shared" si="36"/>
        <v>1722</v>
      </c>
      <c r="M40" s="60">
        <f t="shared" si="37"/>
        <v>4260</v>
      </c>
      <c r="N40" s="60">
        <f t="shared" si="38"/>
        <v>660.00000000000011</v>
      </c>
      <c r="O40" s="60">
        <f t="shared" si="39"/>
        <v>1824</v>
      </c>
      <c r="P40" s="60">
        <f t="shared" si="40"/>
        <v>4254</v>
      </c>
      <c r="Q40" s="60">
        <f t="shared" si="41"/>
        <v>3546</v>
      </c>
      <c r="R40" s="60">
        <f t="shared" si="42"/>
        <v>7057.68</v>
      </c>
      <c r="S40" s="60">
        <f t="shared" si="43"/>
        <v>9174</v>
      </c>
      <c r="T40" s="60">
        <f t="shared" si="44"/>
        <v>52942.32</v>
      </c>
      <c r="U40" s="62" t="s">
        <v>282</v>
      </c>
      <c r="V40" s="26"/>
    </row>
    <row r="41" spans="1:22" s="2" customFormat="1" ht="30" customHeight="1" x14ac:dyDescent="0.3">
      <c r="A41" s="53">
        <v>33</v>
      </c>
      <c r="B41" s="48" t="s">
        <v>432</v>
      </c>
      <c r="C41" s="49" t="s">
        <v>231</v>
      </c>
      <c r="D41" s="48" t="s">
        <v>342</v>
      </c>
      <c r="E41" s="48" t="s">
        <v>308</v>
      </c>
      <c r="F41" s="49" t="s">
        <v>215</v>
      </c>
      <c r="G41" s="50" t="s">
        <v>216</v>
      </c>
      <c r="H41" s="50" t="s">
        <v>216</v>
      </c>
      <c r="I41" s="60">
        <v>40000</v>
      </c>
      <c r="J41" s="60">
        <v>442.65</v>
      </c>
      <c r="K41" s="60">
        <v>25</v>
      </c>
      <c r="L41" s="60">
        <f t="shared" si="36"/>
        <v>1148</v>
      </c>
      <c r="M41" s="60">
        <f t="shared" si="37"/>
        <v>2839.9999999999995</v>
      </c>
      <c r="N41" s="60">
        <f t="shared" si="38"/>
        <v>440.00000000000006</v>
      </c>
      <c r="O41" s="60">
        <f t="shared" si="39"/>
        <v>1216</v>
      </c>
      <c r="P41" s="60">
        <f t="shared" si="40"/>
        <v>2836</v>
      </c>
      <c r="Q41" s="60">
        <f t="shared" si="41"/>
        <v>2364</v>
      </c>
      <c r="R41" s="60">
        <f t="shared" si="42"/>
        <v>2831.65</v>
      </c>
      <c r="S41" s="60">
        <f t="shared" si="43"/>
        <v>6116</v>
      </c>
      <c r="T41" s="60">
        <f t="shared" si="44"/>
        <v>37168.35</v>
      </c>
      <c r="U41" s="62" t="s">
        <v>282</v>
      </c>
      <c r="V41" s="26"/>
    </row>
    <row r="42" spans="1:22" s="2" customFormat="1" ht="30" customHeight="1" x14ac:dyDescent="0.3">
      <c r="A42" s="53">
        <v>34</v>
      </c>
      <c r="B42" s="48" t="s">
        <v>452</v>
      </c>
      <c r="C42" s="49" t="s">
        <v>231</v>
      </c>
      <c r="D42" s="48" t="s">
        <v>342</v>
      </c>
      <c r="E42" s="48" t="s">
        <v>451</v>
      </c>
      <c r="F42" s="49" t="s">
        <v>215</v>
      </c>
      <c r="G42" s="50" t="s">
        <v>216</v>
      </c>
      <c r="H42" s="50" t="s">
        <v>216</v>
      </c>
      <c r="I42" s="60">
        <v>50000</v>
      </c>
      <c r="J42" s="60">
        <v>1854</v>
      </c>
      <c r="K42" s="60">
        <v>25</v>
      </c>
      <c r="L42" s="60">
        <f t="shared" si="36"/>
        <v>1435</v>
      </c>
      <c r="M42" s="60">
        <f t="shared" si="37"/>
        <v>3549.9999999999995</v>
      </c>
      <c r="N42" s="60">
        <f t="shared" si="38"/>
        <v>550</v>
      </c>
      <c r="O42" s="60">
        <f t="shared" si="39"/>
        <v>1520</v>
      </c>
      <c r="P42" s="60">
        <f t="shared" si="40"/>
        <v>3545.0000000000005</v>
      </c>
      <c r="Q42" s="60">
        <f t="shared" si="41"/>
        <v>2955</v>
      </c>
      <c r="R42" s="60">
        <f t="shared" si="42"/>
        <v>4834</v>
      </c>
      <c r="S42" s="60">
        <f t="shared" si="43"/>
        <v>7645</v>
      </c>
      <c r="T42" s="60">
        <f t="shared" si="44"/>
        <v>45166</v>
      </c>
      <c r="U42" s="62" t="s">
        <v>282</v>
      </c>
      <c r="V42" s="26"/>
    </row>
    <row r="43" spans="1:22" s="2" customFormat="1" ht="30" customHeight="1" x14ac:dyDescent="0.3">
      <c r="A43" s="53">
        <v>35</v>
      </c>
      <c r="B43" s="48" t="s">
        <v>420</v>
      </c>
      <c r="C43" s="49" t="s">
        <v>231</v>
      </c>
      <c r="D43" s="48" t="s">
        <v>343</v>
      </c>
      <c r="E43" s="48" t="s">
        <v>419</v>
      </c>
      <c r="F43" s="49" t="s">
        <v>215</v>
      </c>
      <c r="G43" s="50" t="s">
        <v>216</v>
      </c>
      <c r="H43" s="50" t="s">
        <v>216</v>
      </c>
      <c r="I43" s="60">
        <v>125000</v>
      </c>
      <c r="J43" s="60">
        <v>17985.990000000002</v>
      </c>
      <c r="K43" s="60">
        <v>25</v>
      </c>
      <c r="L43" s="60">
        <f t="shared" si="36"/>
        <v>3587.5</v>
      </c>
      <c r="M43" s="60">
        <f t="shared" si="37"/>
        <v>8875</v>
      </c>
      <c r="N43" s="60">
        <f t="shared" si="38"/>
        <v>1375.0000000000002</v>
      </c>
      <c r="O43" s="60">
        <f t="shared" si="39"/>
        <v>3800</v>
      </c>
      <c r="P43" s="60">
        <f t="shared" si="40"/>
        <v>8862.5</v>
      </c>
      <c r="Q43" s="60">
        <f t="shared" si="41"/>
        <v>7387.5</v>
      </c>
      <c r="R43" s="60">
        <f t="shared" si="42"/>
        <v>25398.49</v>
      </c>
      <c r="S43" s="60">
        <f t="shared" si="43"/>
        <v>19112.5</v>
      </c>
      <c r="T43" s="60">
        <f t="shared" si="44"/>
        <v>99601.51</v>
      </c>
      <c r="U43" s="62" t="s">
        <v>282</v>
      </c>
      <c r="V43" s="51"/>
    </row>
    <row r="44" spans="1:22" s="2" customFormat="1" ht="30" customHeight="1" x14ac:dyDescent="0.3">
      <c r="A44" s="53">
        <v>36</v>
      </c>
      <c r="B44" s="48" t="s">
        <v>453</v>
      </c>
      <c r="C44" s="49" t="s">
        <v>231</v>
      </c>
      <c r="D44" s="48" t="s">
        <v>343</v>
      </c>
      <c r="E44" s="48" t="s">
        <v>419</v>
      </c>
      <c r="F44" s="49" t="s">
        <v>215</v>
      </c>
      <c r="G44" s="50" t="s">
        <v>216</v>
      </c>
      <c r="H44" s="50" t="s">
        <v>216</v>
      </c>
      <c r="I44" s="60">
        <v>50000</v>
      </c>
      <c r="J44" s="60">
        <v>1854</v>
      </c>
      <c r="K44" s="60">
        <v>25</v>
      </c>
      <c r="L44" s="60">
        <f t="shared" si="36"/>
        <v>1435</v>
      </c>
      <c r="M44" s="60">
        <f t="shared" si="37"/>
        <v>3549.9999999999995</v>
      </c>
      <c r="N44" s="60">
        <f t="shared" si="38"/>
        <v>550</v>
      </c>
      <c r="O44" s="60">
        <f t="shared" si="39"/>
        <v>1520</v>
      </c>
      <c r="P44" s="60">
        <f t="shared" si="40"/>
        <v>3545.0000000000005</v>
      </c>
      <c r="Q44" s="60">
        <f t="shared" si="41"/>
        <v>2955</v>
      </c>
      <c r="R44" s="60">
        <f t="shared" si="42"/>
        <v>4834</v>
      </c>
      <c r="S44" s="60">
        <f t="shared" si="43"/>
        <v>7645</v>
      </c>
      <c r="T44" s="60">
        <f t="shared" si="44"/>
        <v>45166</v>
      </c>
      <c r="U44" s="62" t="s">
        <v>282</v>
      </c>
      <c r="V44" s="51"/>
    </row>
    <row r="45" spans="1:22" s="2" customFormat="1" ht="30" customHeight="1" x14ac:dyDescent="0.3">
      <c r="A45" s="53">
        <v>37</v>
      </c>
      <c r="B45" s="48" t="s">
        <v>415</v>
      </c>
      <c r="C45" s="49" t="s">
        <v>231</v>
      </c>
      <c r="D45" s="48" t="s">
        <v>298</v>
      </c>
      <c r="E45" s="48" t="s">
        <v>416</v>
      </c>
      <c r="F45" s="49" t="s">
        <v>215</v>
      </c>
      <c r="G45" s="50" t="s">
        <v>216</v>
      </c>
      <c r="H45" s="50" t="s">
        <v>216</v>
      </c>
      <c r="I45" s="60">
        <v>125000</v>
      </c>
      <c r="J45" s="60">
        <v>17985.990000000002</v>
      </c>
      <c r="K45" s="60">
        <v>25</v>
      </c>
      <c r="L45" s="60">
        <f t="shared" si="36"/>
        <v>3587.5</v>
      </c>
      <c r="M45" s="60">
        <f t="shared" si="37"/>
        <v>8875</v>
      </c>
      <c r="N45" s="60">
        <f t="shared" si="38"/>
        <v>1375.0000000000002</v>
      </c>
      <c r="O45" s="60">
        <f t="shared" si="39"/>
        <v>3800</v>
      </c>
      <c r="P45" s="60">
        <f t="shared" si="40"/>
        <v>8862.5</v>
      </c>
      <c r="Q45" s="60">
        <f t="shared" si="41"/>
        <v>7387.5</v>
      </c>
      <c r="R45" s="60">
        <f t="shared" si="42"/>
        <v>25398.49</v>
      </c>
      <c r="S45" s="60">
        <f t="shared" si="43"/>
        <v>19112.5</v>
      </c>
      <c r="T45" s="60">
        <f t="shared" si="44"/>
        <v>99601.51</v>
      </c>
      <c r="U45" s="62" t="s">
        <v>282</v>
      </c>
      <c r="V45" s="51"/>
    </row>
    <row r="46" spans="1:22" s="2" customFormat="1" ht="30" customHeight="1" x14ac:dyDescent="0.3">
      <c r="A46" s="53">
        <v>38</v>
      </c>
      <c r="B46" s="48" t="s">
        <v>417</v>
      </c>
      <c r="C46" s="49" t="s">
        <v>231</v>
      </c>
      <c r="D46" s="48" t="s">
        <v>298</v>
      </c>
      <c r="E46" s="48" t="s">
        <v>418</v>
      </c>
      <c r="F46" s="49" t="s">
        <v>215</v>
      </c>
      <c r="G46" s="50" t="s">
        <v>216</v>
      </c>
      <c r="H46" s="50" t="s">
        <v>216</v>
      </c>
      <c r="I46" s="60">
        <v>90000</v>
      </c>
      <c r="J46" s="60">
        <v>9753.1200000000008</v>
      </c>
      <c r="K46" s="60">
        <v>25</v>
      </c>
      <c r="L46" s="60">
        <f t="shared" si="36"/>
        <v>2583</v>
      </c>
      <c r="M46" s="60">
        <f t="shared" si="37"/>
        <v>6389.9999999999991</v>
      </c>
      <c r="N46" s="60">
        <f t="shared" si="38"/>
        <v>990.00000000000011</v>
      </c>
      <c r="O46" s="60">
        <f t="shared" si="39"/>
        <v>2736</v>
      </c>
      <c r="P46" s="60">
        <f t="shared" si="40"/>
        <v>6381</v>
      </c>
      <c r="Q46" s="60">
        <f t="shared" si="41"/>
        <v>5319</v>
      </c>
      <c r="R46" s="60">
        <f t="shared" si="42"/>
        <v>15097.12</v>
      </c>
      <c r="S46" s="60">
        <f t="shared" si="43"/>
        <v>13761</v>
      </c>
      <c r="T46" s="60">
        <f t="shared" si="44"/>
        <v>74902.880000000005</v>
      </c>
      <c r="U46" s="62" t="s">
        <v>282</v>
      </c>
      <c r="V46" s="51"/>
    </row>
    <row r="47" spans="1:22" s="2" customFormat="1" ht="30" customHeight="1" x14ac:dyDescent="0.3">
      <c r="A47" s="53">
        <v>39</v>
      </c>
      <c r="B47" s="48" t="s">
        <v>297</v>
      </c>
      <c r="C47" s="49" t="s">
        <v>231</v>
      </c>
      <c r="D47" s="48" t="s">
        <v>298</v>
      </c>
      <c r="E47" s="48" t="s">
        <v>197</v>
      </c>
      <c r="F47" s="49" t="s">
        <v>215</v>
      </c>
      <c r="G47" s="50" t="s">
        <v>216</v>
      </c>
      <c r="H47" s="50" t="s">
        <v>216</v>
      </c>
      <c r="I47" s="60">
        <v>46000</v>
      </c>
      <c r="J47" s="60">
        <v>1289.46</v>
      </c>
      <c r="K47" s="60">
        <v>25</v>
      </c>
      <c r="L47" s="60">
        <f t="shared" si="36"/>
        <v>1320.2</v>
      </c>
      <c r="M47" s="60">
        <f t="shared" si="37"/>
        <v>3265.9999999999995</v>
      </c>
      <c r="N47" s="60">
        <f t="shared" si="38"/>
        <v>506.00000000000006</v>
      </c>
      <c r="O47" s="60">
        <f t="shared" si="39"/>
        <v>1398.4</v>
      </c>
      <c r="P47" s="60">
        <f t="shared" si="40"/>
        <v>3261.4</v>
      </c>
      <c r="Q47" s="60">
        <f t="shared" si="41"/>
        <v>2718.6000000000004</v>
      </c>
      <c r="R47" s="60">
        <f t="shared" si="42"/>
        <v>4033.06</v>
      </c>
      <c r="S47" s="60">
        <f t="shared" si="43"/>
        <v>7033.4</v>
      </c>
      <c r="T47" s="60">
        <f t="shared" si="44"/>
        <v>41966.94</v>
      </c>
      <c r="U47" s="62" t="s">
        <v>282</v>
      </c>
      <c r="V47" s="51"/>
    </row>
    <row r="48" spans="1:22" s="2" customFormat="1" ht="30" customHeight="1" x14ac:dyDescent="0.3">
      <c r="A48" s="53">
        <v>40</v>
      </c>
      <c r="B48" s="48" t="s">
        <v>422</v>
      </c>
      <c r="C48" s="49" t="s">
        <v>231</v>
      </c>
      <c r="D48" s="48" t="s">
        <v>421</v>
      </c>
      <c r="E48" s="48" t="s">
        <v>423</v>
      </c>
      <c r="F48" s="49" t="s">
        <v>215</v>
      </c>
      <c r="G48" s="50" t="s">
        <v>216</v>
      </c>
      <c r="H48" s="50" t="s">
        <v>216</v>
      </c>
      <c r="I48" s="60">
        <v>125000</v>
      </c>
      <c r="J48" s="60">
        <v>17985.990000000002</v>
      </c>
      <c r="K48" s="60">
        <v>25</v>
      </c>
      <c r="L48" s="60">
        <f t="shared" si="36"/>
        <v>3587.5</v>
      </c>
      <c r="M48" s="60">
        <f t="shared" si="37"/>
        <v>8875</v>
      </c>
      <c r="N48" s="60">
        <f t="shared" si="38"/>
        <v>1375.0000000000002</v>
      </c>
      <c r="O48" s="60">
        <f t="shared" si="39"/>
        <v>3800</v>
      </c>
      <c r="P48" s="60">
        <f t="shared" si="40"/>
        <v>8862.5</v>
      </c>
      <c r="Q48" s="60">
        <f t="shared" si="41"/>
        <v>7387.5</v>
      </c>
      <c r="R48" s="60">
        <f t="shared" si="42"/>
        <v>25398.49</v>
      </c>
      <c r="S48" s="60">
        <f t="shared" si="43"/>
        <v>19112.5</v>
      </c>
      <c r="T48" s="60">
        <f t="shared" si="44"/>
        <v>99601.51</v>
      </c>
      <c r="U48" s="62" t="s">
        <v>282</v>
      </c>
      <c r="V48" s="51"/>
    </row>
    <row r="49" spans="1:22" s="2" customFormat="1" ht="30" customHeight="1" x14ac:dyDescent="0.3">
      <c r="A49" s="53">
        <v>41</v>
      </c>
      <c r="B49" s="48" t="s">
        <v>424</v>
      </c>
      <c r="C49" s="49" t="s">
        <v>231</v>
      </c>
      <c r="D49" s="48" t="s">
        <v>421</v>
      </c>
      <c r="E49" s="48" t="s">
        <v>418</v>
      </c>
      <c r="F49" s="49" t="s">
        <v>215</v>
      </c>
      <c r="G49" s="50" t="s">
        <v>216</v>
      </c>
      <c r="H49" s="50" t="s">
        <v>216</v>
      </c>
      <c r="I49" s="60">
        <v>90000</v>
      </c>
      <c r="J49" s="60">
        <v>9753.1200000000008</v>
      </c>
      <c r="K49" s="60">
        <v>25</v>
      </c>
      <c r="L49" s="60">
        <f t="shared" si="36"/>
        <v>2583</v>
      </c>
      <c r="M49" s="60">
        <f t="shared" si="37"/>
        <v>6389.9999999999991</v>
      </c>
      <c r="N49" s="60">
        <f t="shared" si="38"/>
        <v>990.00000000000011</v>
      </c>
      <c r="O49" s="60">
        <f t="shared" si="39"/>
        <v>2736</v>
      </c>
      <c r="P49" s="60">
        <f t="shared" si="40"/>
        <v>6381</v>
      </c>
      <c r="Q49" s="60">
        <f t="shared" si="41"/>
        <v>5319</v>
      </c>
      <c r="R49" s="60">
        <f t="shared" si="42"/>
        <v>15097.12</v>
      </c>
      <c r="S49" s="60">
        <f t="shared" si="43"/>
        <v>13761</v>
      </c>
      <c r="T49" s="60">
        <f t="shared" si="44"/>
        <v>74902.880000000005</v>
      </c>
      <c r="U49" s="62" t="s">
        <v>282</v>
      </c>
      <c r="V49" s="51"/>
    </row>
    <row r="50" spans="1:22" s="2" customFormat="1" ht="30" customHeight="1" x14ac:dyDescent="0.3">
      <c r="A50" s="53">
        <v>42</v>
      </c>
      <c r="B50" s="48" t="s">
        <v>431</v>
      </c>
      <c r="C50" s="49" t="s">
        <v>231</v>
      </c>
      <c r="D50" s="48" t="s">
        <v>421</v>
      </c>
      <c r="E50" s="48" t="s">
        <v>418</v>
      </c>
      <c r="F50" s="49" t="s">
        <v>215</v>
      </c>
      <c r="G50" s="50" t="s">
        <v>216</v>
      </c>
      <c r="H50" s="50" t="s">
        <v>216</v>
      </c>
      <c r="I50" s="60">
        <v>50000</v>
      </c>
      <c r="J50" s="60">
        <v>1854</v>
      </c>
      <c r="K50" s="60">
        <v>25</v>
      </c>
      <c r="L50" s="60">
        <f t="shared" si="36"/>
        <v>1435</v>
      </c>
      <c r="M50" s="60">
        <f t="shared" si="37"/>
        <v>3549.9999999999995</v>
      </c>
      <c r="N50" s="60">
        <f t="shared" si="38"/>
        <v>550</v>
      </c>
      <c r="O50" s="60">
        <f t="shared" si="39"/>
        <v>1520</v>
      </c>
      <c r="P50" s="60">
        <f t="shared" si="40"/>
        <v>3545.0000000000005</v>
      </c>
      <c r="Q50" s="60">
        <f t="shared" si="41"/>
        <v>2955</v>
      </c>
      <c r="R50" s="60">
        <f t="shared" si="42"/>
        <v>4834</v>
      </c>
      <c r="S50" s="60">
        <f t="shared" si="43"/>
        <v>7645</v>
      </c>
      <c r="T50" s="60">
        <f t="shared" si="44"/>
        <v>45166</v>
      </c>
      <c r="U50" s="62" t="s">
        <v>282</v>
      </c>
      <c r="V50" s="51"/>
    </row>
    <row r="51" spans="1:22" s="2" customFormat="1" ht="30" customHeight="1" x14ac:dyDescent="0.3">
      <c r="A51" s="53">
        <v>43</v>
      </c>
      <c r="B51" s="48" t="s">
        <v>426</v>
      </c>
      <c r="C51" s="49" t="s">
        <v>231</v>
      </c>
      <c r="D51" s="48" t="s">
        <v>425</v>
      </c>
      <c r="E51" s="48" t="s">
        <v>427</v>
      </c>
      <c r="F51" s="49" t="s">
        <v>215</v>
      </c>
      <c r="G51" s="50" t="s">
        <v>216</v>
      </c>
      <c r="H51" s="50" t="s">
        <v>216</v>
      </c>
      <c r="I51" s="60">
        <v>125000</v>
      </c>
      <c r="J51" s="60">
        <v>17985.990000000002</v>
      </c>
      <c r="K51" s="60">
        <v>25</v>
      </c>
      <c r="L51" s="60">
        <f t="shared" si="36"/>
        <v>3587.5</v>
      </c>
      <c r="M51" s="60">
        <f t="shared" si="37"/>
        <v>8875</v>
      </c>
      <c r="N51" s="60">
        <f t="shared" si="38"/>
        <v>1375.0000000000002</v>
      </c>
      <c r="O51" s="60">
        <f t="shared" si="39"/>
        <v>3800</v>
      </c>
      <c r="P51" s="60">
        <f t="shared" si="40"/>
        <v>8862.5</v>
      </c>
      <c r="Q51" s="60">
        <f t="shared" si="41"/>
        <v>7387.5</v>
      </c>
      <c r="R51" s="60">
        <f t="shared" si="42"/>
        <v>25398.49</v>
      </c>
      <c r="S51" s="60">
        <f t="shared" si="43"/>
        <v>19112.5</v>
      </c>
      <c r="T51" s="60">
        <f t="shared" si="44"/>
        <v>99601.51</v>
      </c>
      <c r="U51" s="62" t="s">
        <v>282</v>
      </c>
      <c r="V51" s="51"/>
    </row>
    <row r="52" spans="1:22" s="2" customFormat="1" ht="30" customHeight="1" x14ac:dyDescent="0.3">
      <c r="A52" s="53">
        <v>44</v>
      </c>
      <c r="B52" s="48" t="s">
        <v>428</v>
      </c>
      <c r="C52" s="49" t="s">
        <v>231</v>
      </c>
      <c r="D52" s="48" t="s">
        <v>425</v>
      </c>
      <c r="E52" s="48" t="s">
        <v>418</v>
      </c>
      <c r="F52" s="49" t="s">
        <v>215</v>
      </c>
      <c r="G52" s="50" t="s">
        <v>216</v>
      </c>
      <c r="H52" s="50" t="s">
        <v>216</v>
      </c>
      <c r="I52" s="60">
        <v>90000</v>
      </c>
      <c r="J52" s="60">
        <v>9753.1200000000008</v>
      </c>
      <c r="K52" s="60">
        <v>25</v>
      </c>
      <c r="L52" s="60">
        <f t="shared" si="36"/>
        <v>2583</v>
      </c>
      <c r="M52" s="60">
        <f t="shared" si="37"/>
        <v>6389.9999999999991</v>
      </c>
      <c r="N52" s="60">
        <f t="shared" si="38"/>
        <v>990.00000000000011</v>
      </c>
      <c r="O52" s="60">
        <f t="shared" si="39"/>
        <v>2736</v>
      </c>
      <c r="P52" s="60">
        <f t="shared" si="40"/>
        <v>6381</v>
      </c>
      <c r="Q52" s="60">
        <f t="shared" si="41"/>
        <v>5319</v>
      </c>
      <c r="R52" s="60">
        <f t="shared" si="42"/>
        <v>15097.12</v>
      </c>
      <c r="S52" s="60">
        <f t="shared" si="43"/>
        <v>13761</v>
      </c>
      <c r="T52" s="60">
        <f t="shared" si="44"/>
        <v>74902.880000000005</v>
      </c>
      <c r="U52" s="62" t="s">
        <v>282</v>
      </c>
      <c r="V52" s="51"/>
    </row>
    <row r="53" spans="1:22" s="2" customFormat="1" ht="30" customHeight="1" x14ac:dyDescent="0.3">
      <c r="A53" s="53">
        <v>45</v>
      </c>
      <c r="B53" s="48" t="s">
        <v>454</v>
      </c>
      <c r="C53" s="49" t="s">
        <v>232</v>
      </c>
      <c r="D53" s="48" t="s">
        <v>425</v>
      </c>
      <c r="E53" s="48" t="s">
        <v>418</v>
      </c>
      <c r="F53" s="49" t="s">
        <v>215</v>
      </c>
      <c r="G53" s="50" t="s">
        <v>216</v>
      </c>
      <c r="H53" s="50" t="s">
        <v>216</v>
      </c>
      <c r="I53" s="60">
        <v>50000</v>
      </c>
      <c r="J53" s="60">
        <v>1854</v>
      </c>
      <c r="K53" s="60">
        <v>25</v>
      </c>
      <c r="L53" s="60">
        <f t="shared" si="36"/>
        <v>1435</v>
      </c>
      <c r="M53" s="60">
        <f t="shared" si="37"/>
        <v>3549.9999999999995</v>
      </c>
      <c r="N53" s="60">
        <f t="shared" si="38"/>
        <v>550</v>
      </c>
      <c r="O53" s="60">
        <f t="shared" si="39"/>
        <v>1520</v>
      </c>
      <c r="P53" s="60">
        <f t="shared" si="40"/>
        <v>3545.0000000000005</v>
      </c>
      <c r="Q53" s="60">
        <f t="shared" si="41"/>
        <v>2955</v>
      </c>
      <c r="R53" s="60">
        <f t="shared" si="42"/>
        <v>4834</v>
      </c>
      <c r="S53" s="60">
        <f t="shared" si="43"/>
        <v>7645</v>
      </c>
      <c r="T53" s="60">
        <f t="shared" si="44"/>
        <v>45166</v>
      </c>
      <c r="U53" s="62" t="s">
        <v>282</v>
      </c>
      <c r="V53" s="51"/>
    </row>
    <row r="54" spans="1:22" s="2" customFormat="1" ht="30" customHeight="1" x14ac:dyDescent="0.3">
      <c r="A54" s="53">
        <v>46</v>
      </c>
      <c r="B54" s="48" t="s">
        <v>429</v>
      </c>
      <c r="C54" s="49" t="s">
        <v>231</v>
      </c>
      <c r="D54" s="48" t="s">
        <v>430</v>
      </c>
      <c r="E54" s="48" t="s">
        <v>418</v>
      </c>
      <c r="F54" s="49" t="s">
        <v>215</v>
      </c>
      <c r="G54" s="50" t="s">
        <v>216</v>
      </c>
      <c r="H54" s="50" t="s">
        <v>216</v>
      </c>
      <c r="I54" s="60">
        <v>75000</v>
      </c>
      <c r="J54" s="60">
        <v>6309.38</v>
      </c>
      <c r="K54" s="60">
        <v>25</v>
      </c>
      <c r="L54" s="60">
        <f t="shared" si="36"/>
        <v>2152.5</v>
      </c>
      <c r="M54" s="60">
        <f t="shared" si="37"/>
        <v>5324.9999999999991</v>
      </c>
      <c r="N54" s="60">
        <f t="shared" si="38"/>
        <v>825.00000000000011</v>
      </c>
      <c r="O54" s="60">
        <f t="shared" si="39"/>
        <v>2280</v>
      </c>
      <c r="P54" s="60">
        <f t="shared" si="40"/>
        <v>5317.5</v>
      </c>
      <c r="Q54" s="60">
        <f t="shared" si="41"/>
        <v>4432.5</v>
      </c>
      <c r="R54" s="60">
        <f t="shared" si="42"/>
        <v>10766.880000000001</v>
      </c>
      <c r="S54" s="60">
        <f t="shared" si="43"/>
        <v>11467.5</v>
      </c>
      <c r="T54" s="60">
        <f t="shared" si="44"/>
        <v>64233.119999999995</v>
      </c>
      <c r="U54" s="62" t="s">
        <v>282</v>
      </c>
      <c r="V54" s="51"/>
    </row>
    <row r="55" spans="1:22" s="2" customFormat="1" ht="30" customHeight="1" x14ac:dyDescent="0.3">
      <c r="A55" s="53">
        <v>47</v>
      </c>
      <c r="B55" s="48" t="s">
        <v>164</v>
      </c>
      <c r="C55" s="49" t="s">
        <v>232</v>
      </c>
      <c r="D55" s="48" t="s">
        <v>430</v>
      </c>
      <c r="E55" s="48" t="s">
        <v>197</v>
      </c>
      <c r="F55" s="49" t="s">
        <v>215</v>
      </c>
      <c r="G55" s="50" t="s">
        <v>216</v>
      </c>
      <c r="H55" s="50" t="s">
        <v>216</v>
      </c>
      <c r="I55" s="60">
        <v>46000</v>
      </c>
      <c r="J55" s="60">
        <v>1289.46</v>
      </c>
      <c r="K55" s="60">
        <v>25</v>
      </c>
      <c r="L55" s="60">
        <f>I55*2.87%</f>
        <v>1320.2</v>
      </c>
      <c r="M55" s="60">
        <f>I55*7.1%</f>
        <v>3265.9999999999995</v>
      </c>
      <c r="N55" s="60">
        <f>I55*1.1%</f>
        <v>506.00000000000006</v>
      </c>
      <c r="O55" s="60">
        <f>I55*3.04%</f>
        <v>1398.4</v>
      </c>
      <c r="P55" s="60">
        <f>I55*7.09%</f>
        <v>3261.4</v>
      </c>
      <c r="Q55" s="60">
        <f>+L55+O55</f>
        <v>2718.6000000000004</v>
      </c>
      <c r="R55" s="60">
        <f>SUM(J55+K55+L55+O55)</f>
        <v>4033.06</v>
      </c>
      <c r="S55" s="60">
        <f>SUM(M55+N55+P55)</f>
        <v>7033.4</v>
      </c>
      <c r="T55" s="60">
        <f>I55-R55</f>
        <v>41966.94</v>
      </c>
      <c r="U55" s="62" t="s">
        <v>282</v>
      </c>
      <c r="V55" s="26"/>
    </row>
    <row r="56" spans="1:22" s="2" customFormat="1" ht="30" customHeight="1" x14ac:dyDescent="0.3">
      <c r="A56" s="53">
        <v>48</v>
      </c>
      <c r="B56" s="48" t="s">
        <v>280</v>
      </c>
      <c r="C56" s="49" t="s">
        <v>232</v>
      </c>
      <c r="D56" s="48" t="s">
        <v>341</v>
      </c>
      <c r="E56" s="48" t="s">
        <v>248</v>
      </c>
      <c r="F56" s="49" t="s">
        <v>215</v>
      </c>
      <c r="G56" s="50" t="s">
        <v>216</v>
      </c>
      <c r="H56" s="50" t="s">
        <v>216</v>
      </c>
      <c r="I56" s="60">
        <v>61000</v>
      </c>
      <c r="J56" s="60">
        <v>3331.76</v>
      </c>
      <c r="K56" s="60">
        <v>25</v>
      </c>
      <c r="L56" s="60">
        <f>I56*2.87%</f>
        <v>1750.7</v>
      </c>
      <c r="M56" s="60">
        <f>I56*7.1%</f>
        <v>4331</v>
      </c>
      <c r="N56" s="60">
        <f>I56*1.1%</f>
        <v>671.00000000000011</v>
      </c>
      <c r="O56" s="60">
        <f>I56*3.04%</f>
        <v>1854.4</v>
      </c>
      <c r="P56" s="60">
        <f>I56*7.09%</f>
        <v>4324.9000000000005</v>
      </c>
      <c r="Q56" s="60">
        <f>+L56+O56</f>
        <v>3605.1000000000004</v>
      </c>
      <c r="R56" s="60">
        <f>SUM(J56+K56+L56+O56)</f>
        <v>6961.8600000000006</v>
      </c>
      <c r="S56" s="60">
        <f>SUM(M56+N56+P56)</f>
        <v>9326.9000000000015</v>
      </c>
      <c r="T56" s="60">
        <f>I56-R56</f>
        <v>54038.14</v>
      </c>
      <c r="U56" s="62" t="s">
        <v>282</v>
      </c>
      <c r="V56" s="26"/>
    </row>
    <row r="57" spans="1:22" s="2" customFormat="1" ht="30" customHeight="1" x14ac:dyDescent="0.3">
      <c r="A57" s="53">
        <v>49</v>
      </c>
      <c r="B57" s="48" t="s">
        <v>373</v>
      </c>
      <c r="C57" s="49" t="s">
        <v>231</v>
      </c>
      <c r="D57" s="48" t="s">
        <v>45</v>
      </c>
      <c r="E57" s="48" t="s">
        <v>374</v>
      </c>
      <c r="F57" s="49" t="s">
        <v>215</v>
      </c>
      <c r="G57" s="50" t="s">
        <v>216</v>
      </c>
      <c r="H57" s="50" t="s">
        <v>216</v>
      </c>
      <c r="I57" s="60">
        <v>155000</v>
      </c>
      <c r="J57" s="60">
        <v>25042.74</v>
      </c>
      <c r="K57" s="60">
        <v>25</v>
      </c>
      <c r="L57" s="60">
        <f>I57*2.87%</f>
        <v>4448.5</v>
      </c>
      <c r="M57" s="60">
        <f>I57*7.1%</f>
        <v>11004.999999999998</v>
      </c>
      <c r="N57" s="60">
        <v>953.69</v>
      </c>
      <c r="O57" s="60">
        <f>I57*3.04%</f>
        <v>4712</v>
      </c>
      <c r="P57" s="60">
        <f>I57*7.09%</f>
        <v>10989.5</v>
      </c>
      <c r="Q57" s="60">
        <f>+L57+O57</f>
        <v>9160.5</v>
      </c>
      <c r="R57" s="60">
        <f>SUM(J57+K57+L57+O57)</f>
        <v>34228.240000000005</v>
      </c>
      <c r="S57" s="60">
        <f>SUM(M57+N57+P57)</f>
        <v>22948.19</v>
      </c>
      <c r="T57" s="60">
        <f>I57-R57</f>
        <v>120771.76</v>
      </c>
      <c r="U57" s="62" t="s">
        <v>282</v>
      </c>
      <c r="V57" s="26"/>
    </row>
    <row r="58" spans="1:22" s="52" customFormat="1" ht="30" customHeight="1" x14ac:dyDescent="0.3">
      <c r="A58" s="53">
        <v>50</v>
      </c>
      <c r="B58" s="48" t="s">
        <v>468</v>
      </c>
      <c r="C58" s="49" t="s">
        <v>231</v>
      </c>
      <c r="D58" s="48" t="s">
        <v>45</v>
      </c>
      <c r="E58" s="48" t="s">
        <v>469</v>
      </c>
      <c r="F58" s="49" t="s">
        <v>215</v>
      </c>
      <c r="G58" s="50" t="s">
        <v>216</v>
      </c>
      <c r="H58" s="50" t="s">
        <v>216</v>
      </c>
      <c r="I58" s="60">
        <v>70000</v>
      </c>
      <c r="J58" s="60">
        <v>5368.48</v>
      </c>
      <c r="K58" s="60">
        <v>25</v>
      </c>
      <c r="L58" s="60">
        <f>I58*2.87%</f>
        <v>2009</v>
      </c>
      <c r="M58" s="60">
        <f>I58*7.1%</f>
        <v>4970</v>
      </c>
      <c r="N58" s="60">
        <f>I58*1.1%</f>
        <v>770.00000000000011</v>
      </c>
      <c r="O58" s="60">
        <f>I58*3.04%</f>
        <v>2128</v>
      </c>
      <c r="P58" s="60">
        <f>I58*7.09%</f>
        <v>4963</v>
      </c>
      <c r="Q58" s="60">
        <f>+L58+O58</f>
        <v>4137</v>
      </c>
      <c r="R58" s="60">
        <f>SUM(J58+K58+L58+O58)</f>
        <v>9530.48</v>
      </c>
      <c r="S58" s="60">
        <f>SUM(M58+N58+P58)</f>
        <v>10703</v>
      </c>
      <c r="T58" s="60">
        <f>I58-R58</f>
        <v>60469.520000000004</v>
      </c>
      <c r="U58" s="62" t="s">
        <v>282</v>
      </c>
      <c r="V58" s="51"/>
    </row>
    <row r="59" spans="1:22" s="2" customFormat="1" ht="30" customHeight="1" x14ac:dyDescent="0.3">
      <c r="A59" s="53">
        <v>51</v>
      </c>
      <c r="B59" s="48" t="s">
        <v>350</v>
      </c>
      <c r="C59" s="49" t="s">
        <v>232</v>
      </c>
      <c r="D59" s="48" t="s">
        <v>348</v>
      </c>
      <c r="E59" s="48" t="s">
        <v>349</v>
      </c>
      <c r="F59" s="49" t="s">
        <v>215</v>
      </c>
      <c r="G59" s="50" t="s">
        <v>216</v>
      </c>
      <c r="H59" s="50" t="s">
        <v>216</v>
      </c>
      <c r="I59" s="60">
        <v>46000</v>
      </c>
      <c r="J59" s="60">
        <v>0</v>
      </c>
      <c r="K59" s="60">
        <v>25</v>
      </c>
      <c r="L59" s="60">
        <f t="shared" si="0"/>
        <v>1320.2</v>
      </c>
      <c r="M59" s="60">
        <f t="shared" si="1"/>
        <v>3265.9999999999995</v>
      </c>
      <c r="N59" s="60">
        <f t="shared" si="2"/>
        <v>506.00000000000006</v>
      </c>
      <c r="O59" s="60">
        <f t="shared" si="3"/>
        <v>1398.4</v>
      </c>
      <c r="P59" s="60">
        <f t="shared" si="4"/>
        <v>3261.4</v>
      </c>
      <c r="Q59" s="60">
        <f t="shared" si="5"/>
        <v>2718.6000000000004</v>
      </c>
      <c r="R59" s="60">
        <f t="shared" si="6"/>
        <v>2743.6000000000004</v>
      </c>
      <c r="S59" s="60">
        <f t="shared" si="7"/>
        <v>7033.4</v>
      </c>
      <c r="T59" s="60">
        <f t="shared" si="8"/>
        <v>43256.4</v>
      </c>
      <c r="U59" s="62" t="s">
        <v>282</v>
      </c>
      <c r="V59" s="26"/>
    </row>
    <row r="60" spans="1:22" s="2" customFormat="1" ht="30" customHeight="1" x14ac:dyDescent="0.3">
      <c r="A60" s="53">
        <v>52</v>
      </c>
      <c r="B60" s="48" t="s">
        <v>443</v>
      </c>
      <c r="C60" s="49" t="s">
        <v>441</v>
      </c>
      <c r="D60" s="48" t="s">
        <v>440</v>
      </c>
      <c r="E60" s="48" t="s">
        <v>442</v>
      </c>
      <c r="F60" s="49" t="s">
        <v>215</v>
      </c>
      <c r="G60" s="50" t="s">
        <v>216</v>
      </c>
      <c r="H60" s="50" t="s">
        <v>216</v>
      </c>
      <c r="I60" s="60">
        <v>61000</v>
      </c>
      <c r="J60" s="60">
        <v>3674.86</v>
      </c>
      <c r="K60" s="60">
        <v>25</v>
      </c>
      <c r="L60" s="60">
        <f t="shared" si="0"/>
        <v>1750.7</v>
      </c>
      <c r="M60" s="60">
        <f t="shared" si="1"/>
        <v>4331</v>
      </c>
      <c r="N60" s="60">
        <f t="shared" si="2"/>
        <v>671.00000000000011</v>
      </c>
      <c r="O60" s="60">
        <f t="shared" si="3"/>
        <v>1854.4</v>
      </c>
      <c r="P60" s="60">
        <f t="shared" si="4"/>
        <v>4324.9000000000005</v>
      </c>
      <c r="Q60" s="60">
        <f t="shared" si="5"/>
        <v>3605.1000000000004</v>
      </c>
      <c r="R60" s="60">
        <f t="shared" si="6"/>
        <v>7304.9600000000009</v>
      </c>
      <c r="S60" s="60">
        <f t="shared" si="7"/>
        <v>9326.9000000000015</v>
      </c>
      <c r="T60" s="60">
        <f t="shared" si="8"/>
        <v>53695.040000000001</v>
      </c>
      <c r="U60" s="62" t="s">
        <v>282</v>
      </c>
      <c r="V60" s="26"/>
    </row>
    <row r="61" spans="1:22" s="2" customFormat="1" ht="30" customHeight="1" x14ac:dyDescent="0.3">
      <c r="A61" s="53">
        <v>53</v>
      </c>
      <c r="B61" s="48" t="s">
        <v>361</v>
      </c>
      <c r="C61" s="49" t="s">
        <v>232</v>
      </c>
      <c r="D61" s="48" t="s">
        <v>360</v>
      </c>
      <c r="E61" s="48" t="s">
        <v>362</v>
      </c>
      <c r="F61" s="49" t="s">
        <v>215</v>
      </c>
      <c r="G61" s="50" t="s">
        <v>216</v>
      </c>
      <c r="H61" s="50" t="s">
        <v>216</v>
      </c>
      <c r="I61" s="60">
        <v>60000</v>
      </c>
      <c r="J61" s="60">
        <v>3486.68</v>
      </c>
      <c r="K61" s="60">
        <v>25</v>
      </c>
      <c r="L61" s="60">
        <f t="shared" si="0"/>
        <v>1722</v>
      </c>
      <c r="M61" s="60">
        <f t="shared" si="1"/>
        <v>4260</v>
      </c>
      <c r="N61" s="60">
        <v>660</v>
      </c>
      <c r="O61" s="60">
        <f t="shared" si="3"/>
        <v>1824</v>
      </c>
      <c r="P61" s="60">
        <f t="shared" si="4"/>
        <v>4254</v>
      </c>
      <c r="Q61" s="60">
        <f t="shared" si="5"/>
        <v>3546</v>
      </c>
      <c r="R61" s="60">
        <f t="shared" si="6"/>
        <v>7057.68</v>
      </c>
      <c r="S61" s="60">
        <f t="shared" si="7"/>
        <v>9174</v>
      </c>
      <c r="T61" s="60">
        <f t="shared" si="8"/>
        <v>52942.32</v>
      </c>
      <c r="U61" s="62" t="s">
        <v>282</v>
      </c>
      <c r="V61" s="26"/>
    </row>
    <row r="62" spans="1:22" s="2" customFormat="1" ht="30" customHeight="1" x14ac:dyDescent="0.3">
      <c r="A62" s="53">
        <v>54</v>
      </c>
      <c r="B62" s="48" t="s">
        <v>370</v>
      </c>
      <c r="C62" s="49" t="s">
        <v>232</v>
      </c>
      <c r="D62" s="48" t="s">
        <v>148</v>
      </c>
      <c r="E62" s="48" t="s">
        <v>371</v>
      </c>
      <c r="F62" s="49" t="s">
        <v>215</v>
      </c>
      <c r="G62" s="50" t="s">
        <v>216</v>
      </c>
      <c r="H62" s="50" t="s">
        <v>216</v>
      </c>
      <c r="I62" s="60">
        <v>155000</v>
      </c>
      <c r="J62" s="60">
        <v>24613.88</v>
      </c>
      <c r="K62" s="60">
        <v>25</v>
      </c>
      <c r="L62" s="60">
        <f t="shared" si="0"/>
        <v>4448.5</v>
      </c>
      <c r="M62" s="60">
        <f t="shared" si="1"/>
        <v>11004.999999999998</v>
      </c>
      <c r="N62" s="60">
        <v>953.69</v>
      </c>
      <c r="O62" s="60">
        <f t="shared" si="3"/>
        <v>4712</v>
      </c>
      <c r="P62" s="60">
        <f t="shared" si="4"/>
        <v>10989.5</v>
      </c>
      <c r="Q62" s="60">
        <f t="shared" si="5"/>
        <v>9160.5</v>
      </c>
      <c r="R62" s="60">
        <f t="shared" si="6"/>
        <v>33799.380000000005</v>
      </c>
      <c r="S62" s="60">
        <f t="shared" si="7"/>
        <v>22948.19</v>
      </c>
      <c r="T62" s="60">
        <f t="shared" si="8"/>
        <v>121200.62</v>
      </c>
      <c r="U62" s="62" t="s">
        <v>282</v>
      </c>
      <c r="V62" s="26"/>
    </row>
    <row r="63" spans="1:22" s="2" customFormat="1" ht="30" customHeight="1" x14ac:dyDescent="0.3">
      <c r="A63" s="53">
        <v>55</v>
      </c>
      <c r="B63" s="48" t="s">
        <v>309</v>
      </c>
      <c r="C63" s="49" t="s">
        <v>232</v>
      </c>
      <c r="D63" s="48" t="s">
        <v>148</v>
      </c>
      <c r="E63" s="48" t="s">
        <v>310</v>
      </c>
      <c r="F63" s="49" t="s">
        <v>215</v>
      </c>
      <c r="G63" s="50" t="s">
        <v>216</v>
      </c>
      <c r="H63" s="50" t="s">
        <v>216</v>
      </c>
      <c r="I63" s="60">
        <v>45000</v>
      </c>
      <c r="J63" s="60">
        <v>1148.33</v>
      </c>
      <c r="K63" s="60">
        <v>25</v>
      </c>
      <c r="L63" s="60">
        <f t="shared" ref="L63" si="45">I63*2.87%</f>
        <v>1291.5</v>
      </c>
      <c r="M63" s="60">
        <f>I63*7.1%</f>
        <v>3194.9999999999995</v>
      </c>
      <c r="N63" s="60">
        <f>I63*1.1%</f>
        <v>495.00000000000006</v>
      </c>
      <c r="O63" s="60">
        <f>I63*3.04%</f>
        <v>1368</v>
      </c>
      <c r="P63" s="60">
        <f>I63*7.09%</f>
        <v>3190.5</v>
      </c>
      <c r="Q63" s="60">
        <f>+L63+O63</f>
        <v>2659.5</v>
      </c>
      <c r="R63" s="60">
        <f>SUM(J63+K63+L63+O63)</f>
        <v>3832.83</v>
      </c>
      <c r="S63" s="60">
        <f>SUM(M63+N63+P63)</f>
        <v>6880.5</v>
      </c>
      <c r="T63" s="60">
        <f>I63-R63</f>
        <v>41167.17</v>
      </c>
      <c r="U63" s="62" t="s">
        <v>282</v>
      </c>
      <c r="V63" s="26"/>
    </row>
    <row r="64" spans="1:22" s="2" customFormat="1" ht="30" customHeight="1" x14ac:dyDescent="0.3">
      <c r="A64" s="53">
        <v>56</v>
      </c>
      <c r="B64" s="48" t="s">
        <v>293</v>
      </c>
      <c r="C64" s="49" t="s">
        <v>232</v>
      </c>
      <c r="D64" s="48" t="s">
        <v>300</v>
      </c>
      <c r="E64" s="48" t="s">
        <v>292</v>
      </c>
      <c r="F64" s="49" t="s">
        <v>215</v>
      </c>
      <c r="G64" s="50" t="s">
        <v>216</v>
      </c>
      <c r="H64" s="50" t="s">
        <v>216</v>
      </c>
      <c r="I64" s="60">
        <v>35000</v>
      </c>
      <c r="J64" s="60">
        <v>0</v>
      </c>
      <c r="K64" s="60">
        <v>25</v>
      </c>
      <c r="L64" s="60">
        <f t="shared" ref="L64:L65" si="46">I64*2.87%</f>
        <v>1004.5</v>
      </c>
      <c r="M64" s="60">
        <f>I64*7.1%</f>
        <v>2485</v>
      </c>
      <c r="N64" s="60">
        <f>I64*1.1%</f>
        <v>385.00000000000006</v>
      </c>
      <c r="O64" s="60">
        <f>I64*3.04%</f>
        <v>1064</v>
      </c>
      <c r="P64" s="60">
        <f>I64*7.09%</f>
        <v>2481.5</v>
      </c>
      <c r="Q64" s="60">
        <f>+L64+O64</f>
        <v>2068.5</v>
      </c>
      <c r="R64" s="60">
        <f>SUM(J64+K64+L64+O64)</f>
        <v>2093.5</v>
      </c>
      <c r="S64" s="60">
        <f>SUM(M64+N64+P64)</f>
        <v>5351.5</v>
      </c>
      <c r="T64" s="60">
        <f>I64-R64</f>
        <v>32906.5</v>
      </c>
      <c r="U64" s="62" t="s">
        <v>282</v>
      </c>
      <c r="V64" s="26"/>
    </row>
    <row r="65" spans="1:22" s="2" customFormat="1" ht="30" customHeight="1" x14ac:dyDescent="0.3">
      <c r="A65" s="53">
        <v>57</v>
      </c>
      <c r="B65" s="48" t="s">
        <v>380</v>
      </c>
      <c r="C65" s="49" t="s">
        <v>231</v>
      </c>
      <c r="D65" s="48" t="s">
        <v>344</v>
      </c>
      <c r="E65" s="48" t="s">
        <v>22</v>
      </c>
      <c r="F65" s="49" t="s">
        <v>215</v>
      </c>
      <c r="G65" s="50" t="s">
        <v>216</v>
      </c>
      <c r="H65" s="50" t="s">
        <v>216</v>
      </c>
      <c r="I65" s="60">
        <v>110000</v>
      </c>
      <c r="J65" s="60">
        <v>14457.62</v>
      </c>
      <c r="K65" s="60">
        <v>25</v>
      </c>
      <c r="L65" s="60">
        <f t="shared" si="46"/>
        <v>3157</v>
      </c>
      <c r="M65" s="60">
        <f>I65*7.1%</f>
        <v>7809.9999999999991</v>
      </c>
      <c r="N65" s="60">
        <v>953.69</v>
      </c>
      <c r="O65" s="60">
        <f>I65*3.04%</f>
        <v>3344</v>
      </c>
      <c r="P65" s="60">
        <f>I65*7.09%</f>
        <v>7799.0000000000009</v>
      </c>
      <c r="Q65" s="60">
        <f>+L65+O65</f>
        <v>6501</v>
      </c>
      <c r="R65" s="60">
        <f>SUM(J65+K65+L65+O65)</f>
        <v>20983.620000000003</v>
      </c>
      <c r="S65" s="60">
        <f>SUM(M65+N65+P65)</f>
        <v>16562.689999999999</v>
      </c>
      <c r="T65" s="60">
        <f>I65-R65</f>
        <v>89016.38</v>
      </c>
      <c r="U65" s="62" t="s">
        <v>282</v>
      </c>
      <c r="V65" s="26"/>
    </row>
    <row r="66" spans="1:22" s="2" customFormat="1" ht="30" customHeight="1" x14ac:dyDescent="0.3">
      <c r="A66" s="53">
        <v>58</v>
      </c>
      <c r="B66" s="48" t="s">
        <v>258</v>
      </c>
      <c r="C66" s="49" t="s">
        <v>231</v>
      </c>
      <c r="D66" s="48" t="s">
        <v>344</v>
      </c>
      <c r="E66" s="48" t="s">
        <v>259</v>
      </c>
      <c r="F66" s="49" t="s">
        <v>215</v>
      </c>
      <c r="G66" s="50" t="s">
        <v>216</v>
      </c>
      <c r="H66" s="50" t="s">
        <v>216</v>
      </c>
      <c r="I66" s="60">
        <v>25000</v>
      </c>
      <c r="J66" s="60">
        <v>0</v>
      </c>
      <c r="K66" s="60">
        <v>25</v>
      </c>
      <c r="L66" s="60">
        <f t="shared" ref="L66:L67" si="47">I66*2.87%</f>
        <v>717.5</v>
      </c>
      <c r="M66" s="60">
        <f t="shared" ref="M66:M67" si="48">I66*7.1%</f>
        <v>1774.9999999999998</v>
      </c>
      <c r="N66" s="60">
        <f t="shared" ref="N66" si="49">I66*1.1%</f>
        <v>275</v>
      </c>
      <c r="O66" s="60">
        <f t="shared" ref="O66:O67" si="50">I66*3.04%</f>
        <v>760</v>
      </c>
      <c r="P66" s="60">
        <f t="shared" ref="P66:P67" si="51">I66*7.09%</f>
        <v>1772.5000000000002</v>
      </c>
      <c r="Q66" s="60">
        <f t="shared" ref="Q66:Q67" si="52">+L66+O66</f>
        <v>1477.5</v>
      </c>
      <c r="R66" s="60">
        <f t="shared" ref="R66:R67" si="53">SUM(J66+K66+L66+O66)</f>
        <v>1502.5</v>
      </c>
      <c r="S66" s="60">
        <f t="shared" ref="S66:S67" si="54">SUM(M66+N66+P66)</f>
        <v>3822.5</v>
      </c>
      <c r="T66" s="60">
        <f t="shared" ref="T66:T67" si="55">I66-R66</f>
        <v>23497.5</v>
      </c>
      <c r="U66" s="62" t="s">
        <v>282</v>
      </c>
      <c r="V66" s="26"/>
    </row>
    <row r="67" spans="1:22" s="2" customFormat="1" ht="30" customHeight="1" x14ac:dyDescent="0.3">
      <c r="A67" s="53">
        <v>59</v>
      </c>
      <c r="B67" s="48" t="s">
        <v>472</v>
      </c>
      <c r="C67" s="49" t="s">
        <v>232</v>
      </c>
      <c r="D67" s="48" t="s">
        <v>445</v>
      </c>
      <c r="E67" s="48" t="s">
        <v>446</v>
      </c>
      <c r="F67" s="49" t="s">
        <v>215</v>
      </c>
      <c r="G67" s="50" t="s">
        <v>216</v>
      </c>
      <c r="H67" s="50" t="s">
        <v>216</v>
      </c>
      <c r="I67" s="60">
        <v>100000</v>
      </c>
      <c r="J67" s="60">
        <v>12105.37</v>
      </c>
      <c r="K67" s="60">
        <v>25</v>
      </c>
      <c r="L67" s="60">
        <f t="shared" si="47"/>
        <v>2870</v>
      </c>
      <c r="M67" s="60">
        <f t="shared" si="48"/>
        <v>7099.9999999999991</v>
      </c>
      <c r="N67" s="60">
        <v>953.69</v>
      </c>
      <c r="O67" s="60">
        <f t="shared" si="50"/>
        <v>3040</v>
      </c>
      <c r="P67" s="60">
        <f t="shared" si="51"/>
        <v>7090.0000000000009</v>
      </c>
      <c r="Q67" s="60">
        <f t="shared" si="52"/>
        <v>5910</v>
      </c>
      <c r="R67" s="60">
        <f t="shared" si="53"/>
        <v>18040.370000000003</v>
      </c>
      <c r="S67" s="60">
        <f t="shared" si="54"/>
        <v>15143.689999999999</v>
      </c>
      <c r="T67" s="60">
        <f t="shared" si="55"/>
        <v>81959.63</v>
      </c>
      <c r="U67" s="62" t="s">
        <v>282</v>
      </c>
      <c r="V67" s="26"/>
    </row>
    <row r="68" spans="1:22" s="2" customFormat="1" ht="30" customHeight="1" x14ac:dyDescent="0.3">
      <c r="A68" s="53">
        <v>60</v>
      </c>
      <c r="B68" s="48" t="s">
        <v>305</v>
      </c>
      <c r="C68" s="49" t="s">
        <v>231</v>
      </c>
      <c r="D68" s="48" t="s">
        <v>44</v>
      </c>
      <c r="E68" s="48" t="s">
        <v>306</v>
      </c>
      <c r="F68" s="49" t="s">
        <v>215</v>
      </c>
      <c r="G68" s="50" t="s">
        <v>216</v>
      </c>
      <c r="H68" s="50" t="s">
        <v>216</v>
      </c>
      <c r="I68" s="60">
        <v>35000</v>
      </c>
      <c r="J68" s="60">
        <v>0</v>
      </c>
      <c r="K68" s="60">
        <v>25</v>
      </c>
      <c r="L68" s="60">
        <f>I68*2.87%</f>
        <v>1004.5</v>
      </c>
      <c r="M68" s="60">
        <f>I68*7.1%</f>
        <v>2485</v>
      </c>
      <c r="N68" s="60">
        <f>I68*1.1%</f>
        <v>385.00000000000006</v>
      </c>
      <c r="O68" s="60">
        <f>I68*3.04%</f>
        <v>1064</v>
      </c>
      <c r="P68" s="60">
        <f>I68*7.09%</f>
        <v>2481.5</v>
      </c>
      <c r="Q68" s="60">
        <f>+L68+O68</f>
        <v>2068.5</v>
      </c>
      <c r="R68" s="60">
        <f>SUM(J68+K68+L68+O68)</f>
        <v>2093.5</v>
      </c>
      <c r="S68" s="60">
        <f>SUM(M68+N68+P68)</f>
        <v>5351.5</v>
      </c>
      <c r="T68" s="60">
        <f>I68-R68</f>
        <v>32906.5</v>
      </c>
      <c r="U68" s="62" t="s">
        <v>282</v>
      </c>
      <c r="V68" s="26"/>
    </row>
    <row r="69" spans="1:22" s="2" customFormat="1" ht="30" customHeight="1" x14ac:dyDescent="0.3">
      <c r="A69" s="53">
        <v>61</v>
      </c>
      <c r="B69" s="48" t="s">
        <v>410</v>
      </c>
      <c r="C69" s="49" t="s">
        <v>232</v>
      </c>
      <c r="D69" s="48" t="s">
        <v>408</v>
      </c>
      <c r="E69" s="48" t="s">
        <v>409</v>
      </c>
      <c r="F69" s="49" t="s">
        <v>215</v>
      </c>
      <c r="G69" s="50" t="s">
        <v>216</v>
      </c>
      <c r="H69" s="50" t="s">
        <v>216</v>
      </c>
      <c r="I69" s="60">
        <v>155000</v>
      </c>
      <c r="J69" s="60">
        <v>23756.15</v>
      </c>
      <c r="K69" s="60">
        <v>25</v>
      </c>
      <c r="L69" s="60">
        <f>I69*2.87%</f>
        <v>4448.5</v>
      </c>
      <c r="M69" s="60">
        <f>I69*7.1%</f>
        <v>11004.999999999998</v>
      </c>
      <c r="N69" s="60">
        <f>I69*1.1%</f>
        <v>1705.0000000000002</v>
      </c>
      <c r="O69" s="60">
        <f>I69*3.04%</f>
        <v>4712</v>
      </c>
      <c r="P69" s="60">
        <f>I69*7.09%</f>
        <v>10989.5</v>
      </c>
      <c r="Q69" s="60">
        <f>+L69+O69</f>
        <v>9160.5</v>
      </c>
      <c r="R69" s="60">
        <f>SUM(J69+K69+L69+O69)</f>
        <v>32941.65</v>
      </c>
      <c r="S69" s="60">
        <f>SUM(M69+N69+P69)</f>
        <v>23699.5</v>
      </c>
      <c r="T69" s="60">
        <f>I69-R69</f>
        <v>122058.35</v>
      </c>
      <c r="U69" s="62" t="s">
        <v>282</v>
      </c>
      <c r="V69" s="26"/>
    </row>
    <row r="70" spans="1:22" s="2" customFormat="1" ht="30" customHeight="1" x14ac:dyDescent="0.3">
      <c r="A70" s="53">
        <v>62</v>
      </c>
      <c r="B70" s="48" t="s">
        <v>406</v>
      </c>
      <c r="C70" s="49" t="s">
        <v>232</v>
      </c>
      <c r="D70" s="48" t="s">
        <v>345</v>
      </c>
      <c r="E70" s="48" t="s">
        <v>407</v>
      </c>
      <c r="F70" s="49" t="s">
        <v>215</v>
      </c>
      <c r="G70" s="50" t="s">
        <v>216</v>
      </c>
      <c r="H70" s="50" t="s">
        <v>216</v>
      </c>
      <c r="I70" s="60">
        <v>100000</v>
      </c>
      <c r="J70" s="60">
        <v>12105.37</v>
      </c>
      <c r="K70" s="60">
        <v>25</v>
      </c>
      <c r="L70" s="60">
        <f>I70*2.87%</f>
        <v>2870</v>
      </c>
      <c r="M70" s="60">
        <f>I70*7.1%</f>
        <v>7099.9999999999991</v>
      </c>
      <c r="N70" s="60">
        <f>I70*1.1%</f>
        <v>1100</v>
      </c>
      <c r="O70" s="60">
        <f>I70*3.04%</f>
        <v>3040</v>
      </c>
      <c r="P70" s="60">
        <f>I70*7.09%</f>
        <v>7090.0000000000009</v>
      </c>
      <c r="Q70" s="60">
        <f>+L70+O70</f>
        <v>5910</v>
      </c>
      <c r="R70" s="60">
        <f>SUM(J70+K70+L70+O70)</f>
        <v>18040.370000000003</v>
      </c>
      <c r="S70" s="60">
        <f>SUM(M70+N70+P70)</f>
        <v>15290</v>
      </c>
      <c r="T70" s="60">
        <f>I70-R70</f>
        <v>81959.63</v>
      </c>
      <c r="U70" s="62" t="s">
        <v>282</v>
      </c>
      <c r="V70" s="26"/>
    </row>
    <row r="71" spans="1:22" s="26" customFormat="1" ht="30" customHeight="1" x14ac:dyDescent="0.3">
      <c r="A71" s="53">
        <v>63</v>
      </c>
      <c r="B71" s="48" t="s">
        <v>325</v>
      </c>
      <c r="C71" s="49" t="s">
        <v>232</v>
      </c>
      <c r="D71" s="48" t="s">
        <v>345</v>
      </c>
      <c r="E71" s="48" t="s">
        <v>196</v>
      </c>
      <c r="F71" s="49" t="s">
        <v>215</v>
      </c>
      <c r="G71" s="50" t="s">
        <v>216</v>
      </c>
      <c r="H71" s="50" t="s">
        <v>216</v>
      </c>
      <c r="I71" s="60">
        <v>61000</v>
      </c>
      <c r="J71" s="60">
        <v>3674.86</v>
      </c>
      <c r="K71" s="60">
        <v>25</v>
      </c>
      <c r="L71" s="60">
        <f t="shared" si="0"/>
        <v>1750.7</v>
      </c>
      <c r="M71" s="60">
        <f t="shared" si="1"/>
        <v>4331</v>
      </c>
      <c r="N71" s="60">
        <f t="shared" si="2"/>
        <v>671.00000000000011</v>
      </c>
      <c r="O71" s="60">
        <f t="shared" si="3"/>
        <v>1854.4</v>
      </c>
      <c r="P71" s="60">
        <f t="shared" si="4"/>
        <v>4324.9000000000005</v>
      </c>
      <c r="Q71" s="60">
        <f t="shared" si="5"/>
        <v>3605.1000000000004</v>
      </c>
      <c r="R71" s="60">
        <f t="shared" ref="R71:R74" si="56">SUM(J71+K71+L71+O71)</f>
        <v>7304.9600000000009</v>
      </c>
      <c r="S71" s="60">
        <f t="shared" si="7"/>
        <v>9326.9000000000015</v>
      </c>
      <c r="T71" s="60">
        <f t="shared" si="8"/>
        <v>53695.040000000001</v>
      </c>
      <c r="U71" s="62" t="s">
        <v>282</v>
      </c>
    </row>
    <row r="72" spans="1:22" s="39" customFormat="1" ht="30" customHeight="1" x14ac:dyDescent="0.3">
      <c r="A72" s="53">
        <v>64</v>
      </c>
      <c r="B72" s="49" t="s">
        <v>288</v>
      </c>
      <c r="C72" s="53" t="s">
        <v>231</v>
      </c>
      <c r="D72" s="48" t="s">
        <v>126</v>
      </c>
      <c r="E72" s="53" t="s">
        <v>289</v>
      </c>
      <c r="F72" s="53" t="s">
        <v>215</v>
      </c>
      <c r="G72" s="94" t="s">
        <v>216</v>
      </c>
      <c r="H72" s="95" t="s">
        <v>216</v>
      </c>
      <c r="I72" s="60">
        <v>31666.67</v>
      </c>
      <c r="J72" s="60">
        <v>0</v>
      </c>
      <c r="K72" s="61">
        <v>25</v>
      </c>
      <c r="L72" s="60">
        <f>I72*2.87%</f>
        <v>908.83342899999991</v>
      </c>
      <c r="M72" s="60">
        <f>I72*7.1%</f>
        <v>2248.3335699999998</v>
      </c>
      <c r="N72" s="60">
        <v>348.33</v>
      </c>
      <c r="O72" s="60">
        <v>962.67</v>
      </c>
      <c r="P72" s="60">
        <f>I72*7.09%</f>
        <v>2245.1669029999998</v>
      </c>
      <c r="Q72" s="60">
        <f>+L72+O72</f>
        <v>1871.5034289999999</v>
      </c>
      <c r="R72" s="60">
        <f>SUM(J72+K72+L72+O72)</f>
        <v>1896.5034289999999</v>
      </c>
      <c r="S72" s="60">
        <f>SUM(M72+N72+P72)</f>
        <v>4841.830473</v>
      </c>
      <c r="T72" s="60">
        <f>I72-R72</f>
        <v>29770.166570999998</v>
      </c>
      <c r="U72" s="62" t="s">
        <v>282</v>
      </c>
    </row>
    <row r="73" spans="1:22" s="26" customFormat="1" ht="30" customHeight="1" x14ac:dyDescent="0.3">
      <c r="A73" s="53">
        <v>65</v>
      </c>
      <c r="B73" s="48" t="s">
        <v>336</v>
      </c>
      <c r="C73" s="49" t="s">
        <v>231</v>
      </c>
      <c r="D73" s="48" t="s">
        <v>126</v>
      </c>
      <c r="E73" s="48" t="s">
        <v>18</v>
      </c>
      <c r="F73" s="49" t="s">
        <v>215</v>
      </c>
      <c r="G73" s="50" t="s">
        <v>216</v>
      </c>
      <c r="H73" s="50" t="s">
        <v>216</v>
      </c>
      <c r="I73" s="60">
        <v>60000</v>
      </c>
      <c r="J73" s="60">
        <v>3486.68</v>
      </c>
      <c r="K73" s="60">
        <v>25</v>
      </c>
      <c r="L73" s="60">
        <f t="shared" si="0"/>
        <v>1722</v>
      </c>
      <c r="M73" s="60">
        <f t="shared" si="1"/>
        <v>4260</v>
      </c>
      <c r="N73" s="60">
        <f t="shared" si="2"/>
        <v>660.00000000000011</v>
      </c>
      <c r="O73" s="60">
        <f t="shared" ref="O73:O96" si="57">I73*3.04%</f>
        <v>1824</v>
      </c>
      <c r="P73" s="60">
        <f t="shared" si="4"/>
        <v>4254</v>
      </c>
      <c r="Q73" s="60">
        <f t="shared" si="5"/>
        <v>3546</v>
      </c>
      <c r="R73" s="60">
        <f t="shared" si="56"/>
        <v>7057.68</v>
      </c>
      <c r="S73" s="60">
        <f t="shared" si="7"/>
        <v>9174</v>
      </c>
      <c r="T73" s="60">
        <f t="shared" si="8"/>
        <v>52942.32</v>
      </c>
      <c r="U73" s="62" t="s">
        <v>282</v>
      </c>
    </row>
    <row r="74" spans="1:22" s="26" customFormat="1" ht="30" customHeight="1" x14ac:dyDescent="0.3">
      <c r="A74" s="53">
        <v>66</v>
      </c>
      <c r="B74" s="48" t="s">
        <v>365</v>
      </c>
      <c r="C74" s="49" t="s">
        <v>232</v>
      </c>
      <c r="D74" s="48" t="s">
        <v>126</v>
      </c>
      <c r="E74" s="48" t="s">
        <v>1</v>
      </c>
      <c r="F74" s="49" t="s">
        <v>215</v>
      </c>
      <c r="G74" s="50" t="s">
        <v>216</v>
      </c>
      <c r="H74" s="50" t="s">
        <v>216</v>
      </c>
      <c r="I74" s="60">
        <v>75000</v>
      </c>
      <c r="J74" s="60">
        <v>6309.38</v>
      </c>
      <c r="K74" s="60">
        <v>25</v>
      </c>
      <c r="L74" s="60">
        <f t="shared" si="0"/>
        <v>2152.5</v>
      </c>
      <c r="M74" s="60">
        <f t="shared" si="1"/>
        <v>5324.9999999999991</v>
      </c>
      <c r="N74" s="60">
        <f t="shared" si="2"/>
        <v>825.00000000000011</v>
      </c>
      <c r="O74" s="60">
        <f t="shared" si="57"/>
        <v>2280</v>
      </c>
      <c r="P74" s="60">
        <f t="shared" si="4"/>
        <v>5317.5</v>
      </c>
      <c r="Q74" s="60">
        <f t="shared" si="5"/>
        <v>4432.5</v>
      </c>
      <c r="R74" s="60">
        <f t="shared" si="56"/>
        <v>10766.880000000001</v>
      </c>
      <c r="S74" s="60">
        <f t="shared" si="7"/>
        <v>11467.5</v>
      </c>
      <c r="T74" s="60">
        <f t="shared" si="8"/>
        <v>64233.119999999995</v>
      </c>
      <c r="U74" s="62" t="s">
        <v>282</v>
      </c>
    </row>
    <row r="75" spans="1:22" s="2" customFormat="1" ht="30" customHeight="1" x14ac:dyDescent="0.3">
      <c r="A75" s="53">
        <v>67</v>
      </c>
      <c r="B75" s="48" t="s">
        <v>130</v>
      </c>
      <c r="C75" s="49" t="s">
        <v>231</v>
      </c>
      <c r="D75" s="48" t="s">
        <v>126</v>
      </c>
      <c r="E75" s="48" t="s">
        <v>1</v>
      </c>
      <c r="F75" s="49" t="s">
        <v>215</v>
      </c>
      <c r="G75" s="50" t="s">
        <v>216</v>
      </c>
      <c r="H75" s="50" t="s">
        <v>216</v>
      </c>
      <c r="I75" s="60">
        <v>55000</v>
      </c>
      <c r="J75" s="60">
        <v>2559.6799999999998</v>
      </c>
      <c r="K75" s="60">
        <v>25</v>
      </c>
      <c r="L75" s="60">
        <f>I75*2.87%</f>
        <v>1578.5</v>
      </c>
      <c r="M75" s="60">
        <f>I75*7.1%</f>
        <v>3904.9999999999995</v>
      </c>
      <c r="N75" s="60">
        <f>I75*1.1%</f>
        <v>605.00000000000011</v>
      </c>
      <c r="O75" s="60">
        <f>I75*3.04%</f>
        <v>1672</v>
      </c>
      <c r="P75" s="60">
        <f>I75*7.09%</f>
        <v>3899.5000000000005</v>
      </c>
      <c r="Q75" s="60">
        <f>+L75+O75</f>
        <v>3250.5</v>
      </c>
      <c r="R75" s="60">
        <f t="shared" ref="R75:R80" si="58">SUM(J75+K75+L75+O75)</f>
        <v>5835.18</v>
      </c>
      <c r="S75" s="60">
        <f t="shared" ref="S75:S80" si="59">SUM(M75+N75+P75)</f>
        <v>8409.5</v>
      </c>
      <c r="T75" s="60">
        <f t="shared" ref="T75:T80" si="60">I75-R75</f>
        <v>49164.82</v>
      </c>
      <c r="U75" s="62" t="s">
        <v>282</v>
      </c>
      <c r="V75" s="26"/>
    </row>
    <row r="76" spans="1:22" s="2" customFormat="1" ht="30" customHeight="1" x14ac:dyDescent="0.3">
      <c r="A76" s="53">
        <v>68</v>
      </c>
      <c r="B76" s="48" t="s">
        <v>402</v>
      </c>
      <c r="C76" s="49" t="s">
        <v>232</v>
      </c>
      <c r="D76" s="48" t="s">
        <v>126</v>
      </c>
      <c r="E76" s="48" t="s">
        <v>403</v>
      </c>
      <c r="F76" s="49" t="s">
        <v>215</v>
      </c>
      <c r="G76" s="50" t="s">
        <v>216</v>
      </c>
      <c r="H76" s="50" t="s">
        <v>216</v>
      </c>
      <c r="I76" s="60">
        <v>75000</v>
      </c>
      <c r="J76" s="60">
        <v>6309.38</v>
      </c>
      <c r="K76" s="60">
        <v>25</v>
      </c>
      <c r="L76" s="60">
        <f>I76*2.87%</f>
        <v>2152.5</v>
      </c>
      <c r="M76" s="60">
        <f>I76*7.1%</f>
        <v>5324.9999999999991</v>
      </c>
      <c r="N76" s="60">
        <f>I76*1.1%</f>
        <v>825.00000000000011</v>
      </c>
      <c r="O76" s="60">
        <f>I76*3.04%</f>
        <v>2280</v>
      </c>
      <c r="P76" s="60">
        <f>I76*7.09%</f>
        <v>5317.5</v>
      </c>
      <c r="Q76" s="60">
        <f>+L76+O76</f>
        <v>4432.5</v>
      </c>
      <c r="R76" s="60">
        <f t="shared" si="58"/>
        <v>10766.880000000001</v>
      </c>
      <c r="S76" s="60">
        <f t="shared" si="59"/>
        <v>11467.5</v>
      </c>
      <c r="T76" s="60">
        <f t="shared" si="60"/>
        <v>64233.119999999995</v>
      </c>
      <c r="U76" s="62" t="s">
        <v>282</v>
      </c>
      <c r="V76" s="26"/>
    </row>
    <row r="77" spans="1:22" s="2" customFormat="1" ht="30" customHeight="1" x14ac:dyDescent="0.3">
      <c r="A77" s="53">
        <v>69</v>
      </c>
      <c r="B77" s="48" t="s">
        <v>437</v>
      </c>
      <c r="C77" s="49" t="s">
        <v>232</v>
      </c>
      <c r="D77" s="48" t="s">
        <v>126</v>
      </c>
      <c r="E77" s="48" t="s">
        <v>436</v>
      </c>
      <c r="F77" s="49" t="s">
        <v>215</v>
      </c>
      <c r="G77" s="50" t="s">
        <v>216</v>
      </c>
      <c r="H77" s="50" t="s">
        <v>216</v>
      </c>
      <c r="I77" s="60">
        <v>61000</v>
      </c>
      <c r="J77" s="60">
        <v>3674.86</v>
      </c>
      <c r="K77" s="60">
        <v>25</v>
      </c>
      <c r="L77" s="60">
        <f>I77*2.87%</f>
        <v>1750.7</v>
      </c>
      <c r="M77" s="60">
        <f>I77*7.1%</f>
        <v>4331</v>
      </c>
      <c r="N77" s="60">
        <f>I77*1.1%</f>
        <v>671.00000000000011</v>
      </c>
      <c r="O77" s="60">
        <f>I77*3.04%</f>
        <v>1854.4</v>
      </c>
      <c r="P77" s="60">
        <f>I77*7.09%</f>
        <v>4324.9000000000005</v>
      </c>
      <c r="Q77" s="60">
        <f>+L77+O77</f>
        <v>3605.1000000000004</v>
      </c>
      <c r="R77" s="60">
        <f t="shared" si="58"/>
        <v>7304.9600000000009</v>
      </c>
      <c r="S77" s="60">
        <f t="shared" si="59"/>
        <v>9326.9000000000015</v>
      </c>
      <c r="T77" s="60">
        <f t="shared" si="60"/>
        <v>53695.040000000001</v>
      </c>
      <c r="U77" s="62" t="s">
        <v>282</v>
      </c>
      <c r="V77" s="26"/>
    </row>
    <row r="78" spans="1:22" s="2" customFormat="1" ht="30" customHeight="1" x14ac:dyDescent="0.3">
      <c r="A78" s="53">
        <v>70</v>
      </c>
      <c r="B78" s="48" t="s">
        <v>158</v>
      </c>
      <c r="C78" s="49" t="s">
        <v>232</v>
      </c>
      <c r="D78" s="48" t="s">
        <v>256</v>
      </c>
      <c r="E78" s="48" t="s">
        <v>159</v>
      </c>
      <c r="F78" s="49" t="s">
        <v>215</v>
      </c>
      <c r="G78" s="50" t="s">
        <v>216</v>
      </c>
      <c r="H78" s="50" t="s">
        <v>216</v>
      </c>
      <c r="I78" s="60">
        <v>50000</v>
      </c>
      <c r="J78" s="60">
        <v>1854</v>
      </c>
      <c r="K78" s="60">
        <v>25</v>
      </c>
      <c r="L78" s="60">
        <f>I78*2.87%</f>
        <v>1435</v>
      </c>
      <c r="M78" s="60">
        <f>I78*7.1%</f>
        <v>3549.9999999999995</v>
      </c>
      <c r="N78" s="60">
        <f>I78*1.1%</f>
        <v>550</v>
      </c>
      <c r="O78" s="60">
        <f>I78*3.04%</f>
        <v>1520</v>
      </c>
      <c r="P78" s="60">
        <f>I78*7.09%</f>
        <v>3545.0000000000005</v>
      </c>
      <c r="Q78" s="60">
        <f>+L78+O78</f>
        <v>2955</v>
      </c>
      <c r="R78" s="60">
        <f t="shared" si="58"/>
        <v>4834</v>
      </c>
      <c r="S78" s="60">
        <f t="shared" si="59"/>
        <v>7645</v>
      </c>
      <c r="T78" s="60">
        <f t="shared" si="60"/>
        <v>45166</v>
      </c>
      <c r="U78" s="62" t="s">
        <v>282</v>
      </c>
      <c r="V78" s="26"/>
    </row>
    <row r="79" spans="1:22" s="2" customFormat="1" ht="30" customHeight="1" x14ac:dyDescent="0.3">
      <c r="A79" s="53">
        <v>71</v>
      </c>
      <c r="B79" s="48" t="s">
        <v>125</v>
      </c>
      <c r="C79" s="49" t="s">
        <v>231</v>
      </c>
      <c r="D79" s="48" t="s">
        <v>126</v>
      </c>
      <c r="E79" s="48" t="s">
        <v>18</v>
      </c>
      <c r="F79" s="49" t="s">
        <v>215</v>
      </c>
      <c r="G79" s="50" t="s">
        <v>216</v>
      </c>
      <c r="H79" s="50" t="s">
        <v>216</v>
      </c>
      <c r="I79" s="60">
        <v>60000</v>
      </c>
      <c r="J79" s="60">
        <v>3486.68</v>
      </c>
      <c r="K79" s="60">
        <v>25</v>
      </c>
      <c r="L79" s="60">
        <f t="shared" si="0"/>
        <v>1722</v>
      </c>
      <c r="M79" s="60">
        <f t="shared" ref="M79:M97" si="61">I79*7.1%</f>
        <v>4260</v>
      </c>
      <c r="N79" s="60">
        <f t="shared" ref="N79:N96" si="62">I79*1.1%</f>
        <v>660.00000000000011</v>
      </c>
      <c r="O79" s="60">
        <f t="shared" si="57"/>
        <v>1824</v>
      </c>
      <c r="P79" s="60">
        <f t="shared" ref="P79:P96" si="63">I79*7.09%</f>
        <v>4254</v>
      </c>
      <c r="Q79" s="60">
        <f t="shared" ref="Q79:Q96" si="64">+L79+O79</f>
        <v>3546</v>
      </c>
      <c r="R79" s="60">
        <f t="shared" si="58"/>
        <v>7057.68</v>
      </c>
      <c r="S79" s="60">
        <f t="shared" si="59"/>
        <v>9174</v>
      </c>
      <c r="T79" s="60">
        <f t="shared" si="60"/>
        <v>52942.32</v>
      </c>
      <c r="U79" s="62" t="s">
        <v>282</v>
      </c>
      <c r="V79" s="26"/>
    </row>
    <row r="80" spans="1:22" s="2" customFormat="1" ht="30" customHeight="1" x14ac:dyDescent="0.3">
      <c r="A80" s="53">
        <v>72</v>
      </c>
      <c r="B80" s="48" t="s">
        <v>279</v>
      </c>
      <c r="C80" s="49" t="s">
        <v>231</v>
      </c>
      <c r="D80" s="48" t="s">
        <v>256</v>
      </c>
      <c r="E80" s="48" t="s">
        <v>197</v>
      </c>
      <c r="F80" s="49" t="s">
        <v>215</v>
      </c>
      <c r="G80" s="50" t="s">
        <v>216</v>
      </c>
      <c r="H80" s="50" t="s">
        <v>216</v>
      </c>
      <c r="I80" s="60">
        <v>46000</v>
      </c>
      <c r="J80" s="60">
        <v>1289.46</v>
      </c>
      <c r="K80" s="60">
        <v>25</v>
      </c>
      <c r="L80" s="60">
        <f>I80*2.87%</f>
        <v>1320.2</v>
      </c>
      <c r="M80" s="60">
        <f>I80*7.1%</f>
        <v>3265.9999999999995</v>
      </c>
      <c r="N80" s="60">
        <f>I80*1.1%</f>
        <v>506.00000000000006</v>
      </c>
      <c r="O80" s="60">
        <f>I80*3.04%</f>
        <v>1398.4</v>
      </c>
      <c r="P80" s="60">
        <f>I80*7.09%</f>
        <v>3261.4</v>
      </c>
      <c r="Q80" s="60">
        <f>+L80+O80</f>
        <v>2718.6000000000004</v>
      </c>
      <c r="R80" s="60">
        <f t="shared" si="58"/>
        <v>4033.06</v>
      </c>
      <c r="S80" s="60">
        <f t="shared" si="59"/>
        <v>7033.4</v>
      </c>
      <c r="T80" s="60">
        <f t="shared" si="60"/>
        <v>41966.94</v>
      </c>
      <c r="U80" s="62" t="s">
        <v>282</v>
      </c>
      <c r="V80" s="26"/>
    </row>
    <row r="81" spans="1:22" s="2" customFormat="1" ht="30" customHeight="1" x14ac:dyDescent="0.3">
      <c r="A81" s="53">
        <v>73</v>
      </c>
      <c r="B81" s="48" t="s">
        <v>243</v>
      </c>
      <c r="C81" s="49" t="s">
        <v>232</v>
      </c>
      <c r="D81" s="48" t="s">
        <v>50</v>
      </c>
      <c r="E81" s="48" t="s">
        <v>58</v>
      </c>
      <c r="F81" s="49" t="s">
        <v>215</v>
      </c>
      <c r="G81" s="50" t="s">
        <v>216</v>
      </c>
      <c r="H81" s="50" t="s">
        <v>216</v>
      </c>
      <c r="I81" s="60">
        <v>45000</v>
      </c>
      <c r="J81" s="60">
        <v>1148.33</v>
      </c>
      <c r="K81" s="60">
        <v>25</v>
      </c>
      <c r="L81" s="60">
        <f t="shared" ref="L81" si="65">I81*2.87%</f>
        <v>1291.5</v>
      </c>
      <c r="M81" s="60">
        <f t="shared" si="61"/>
        <v>3194.9999999999995</v>
      </c>
      <c r="N81" s="60">
        <f t="shared" si="62"/>
        <v>495.00000000000006</v>
      </c>
      <c r="O81" s="60">
        <f t="shared" si="57"/>
        <v>1368</v>
      </c>
      <c r="P81" s="60">
        <f t="shared" si="63"/>
        <v>3190.5</v>
      </c>
      <c r="Q81" s="60">
        <f t="shared" si="64"/>
        <v>2659.5</v>
      </c>
      <c r="R81" s="60">
        <f t="shared" ref="R81" si="66">SUM(J81+K81+L81+O81)</f>
        <v>3832.83</v>
      </c>
      <c r="S81" s="60">
        <f t="shared" ref="S81" si="67">SUM(M81+N81+P81)</f>
        <v>6880.5</v>
      </c>
      <c r="T81" s="60">
        <f t="shared" ref="T81" si="68">I81-R81</f>
        <v>41167.17</v>
      </c>
      <c r="U81" s="62" t="s">
        <v>282</v>
      </c>
      <c r="V81" s="26"/>
    </row>
    <row r="82" spans="1:22" s="55" customFormat="1" ht="30" customHeight="1" x14ac:dyDescent="0.3">
      <c r="A82" s="53">
        <v>74</v>
      </c>
      <c r="B82" s="48" t="s">
        <v>254</v>
      </c>
      <c r="C82" s="49" t="s">
        <v>232</v>
      </c>
      <c r="D82" s="48" t="s">
        <v>256</v>
      </c>
      <c r="E82" s="48" t="s">
        <v>255</v>
      </c>
      <c r="F82" s="49" t="s">
        <v>215</v>
      </c>
      <c r="G82" s="50" t="s">
        <v>216</v>
      </c>
      <c r="H82" s="50" t="s">
        <v>216</v>
      </c>
      <c r="I82" s="60">
        <v>65000</v>
      </c>
      <c r="J82" s="60">
        <v>4084.48</v>
      </c>
      <c r="K82" s="60">
        <v>25</v>
      </c>
      <c r="L82" s="60">
        <f t="shared" si="0"/>
        <v>1865.5</v>
      </c>
      <c r="M82" s="60">
        <f>I82*7.1%</f>
        <v>4615</v>
      </c>
      <c r="N82" s="60">
        <f>I82*1.1%</f>
        <v>715.00000000000011</v>
      </c>
      <c r="O82" s="60">
        <f>I82*3.04%</f>
        <v>1976</v>
      </c>
      <c r="P82" s="60">
        <f>I82*7.09%</f>
        <v>4608.5</v>
      </c>
      <c r="Q82" s="60">
        <f>+L82+O82</f>
        <v>3841.5</v>
      </c>
      <c r="R82" s="60">
        <f>SUM(J82+K82+L82+O82)</f>
        <v>7950.98</v>
      </c>
      <c r="S82" s="60">
        <f>SUM(M82+N82+P82)</f>
        <v>9938.5</v>
      </c>
      <c r="T82" s="60">
        <f>I82-R82</f>
        <v>57049.020000000004</v>
      </c>
      <c r="U82" s="62" t="s">
        <v>282</v>
      </c>
      <c r="V82" s="54"/>
    </row>
    <row r="83" spans="1:22" s="2" customFormat="1" ht="30" customHeight="1" x14ac:dyDescent="0.3">
      <c r="A83" s="53">
        <v>75</v>
      </c>
      <c r="B83" s="48" t="s">
        <v>49</v>
      </c>
      <c r="C83" s="49" t="s">
        <v>232</v>
      </c>
      <c r="D83" s="48" t="s">
        <v>256</v>
      </c>
      <c r="E83" s="48" t="s">
        <v>43</v>
      </c>
      <c r="F83" s="49" t="s">
        <v>215</v>
      </c>
      <c r="G83" s="50" t="s">
        <v>216</v>
      </c>
      <c r="H83" s="50" t="s">
        <v>216</v>
      </c>
      <c r="I83" s="60">
        <v>25000</v>
      </c>
      <c r="J83" s="60">
        <v>0</v>
      </c>
      <c r="K83" s="60">
        <v>25</v>
      </c>
      <c r="L83" s="60">
        <f t="shared" si="0"/>
        <v>717.5</v>
      </c>
      <c r="M83" s="60">
        <f t="shared" si="61"/>
        <v>1774.9999999999998</v>
      </c>
      <c r="N83" s="60">
        <f t="shared" si="62"/>
        <v>275</v>
      </c>
      <c r="O83" s="60">
        <f t="shared" si="57"/>
        <v>760</v>
      </c>
      <c r="P83" s="60">
        <f t="shared" si="63"/>
        <v>1772.5000000000002</v>
      </c>
      <c r="Q83" s="60">
        <f t="shared" si="64"/>
        <v>1477.5</v>
      </c>
      <c r="R83" s="60">
        <f t="shared" ref="R83:R85" si="69">SUM(J83+K83+L83+O83)</f>
        <v>1502.5</v>
      </c>
      <c r="S83" s="60">
        <f t="shared" ref="S83:S85" si="70">SUM(M83+N83+P83)</f>
        <v>3822.5</v>
      </c>
      <c r="T83" s="60">
        <f t="shared" ref="T83:T85" si="71">I83-R83</f>
        <v>23497.5</v>
      </c>
      <c r="U83" s="62" t="s">
        <v>282</v>
      </c>
      <c r="V83" s="26"/>
    </row>
    <row r="84" spans="1:22" s="2" customFormat="1" ht="30" customHeight="1" x14ac:dyDescent="0.3">
      <c r="A84" s="53">
        <v>76</v>
      </c>
      <c r="B84" s="48" t="s">
        <v>386</v>
      </c>
      <c r="C84" s="49" t="s">
        <v>231</v>
      </c>
      <c r="D84" s="48" t="s">
        <v>327</v>
      </c>
      <c r="E84" s="48" t="s">
        <v>19</v>
      </c>
      <c r="F84" s="49" t="s">
        <v>215</v>
      </c>
      <c r="G84" s="50" t="s">
        <v>216</v>
      </c>
      <c r="H84" s="50" t="s">
        <v>216</v>
      </c>
      <c r="I84" s="60">
        <v>155000</v>
      </c>
      <c r="J84" s="60">
        <v>25042.74</v>
      </c>
      <c r="K84" s="60">
        <v>25</v>
      </c>
      <c r="L84" s="60">
        <f t="shared" si="0"/>
        <v>4448.5</v>
      </c>
      <c r="M84" s="60">
        <f t="shared" si="61"/>
        <v>11004.999999999998</v>
      </c>
      <c r="N84" s="60">
        <v>953.69</v>
      </c>
      <c r="O84" s="60">
        <f t="shared" si="57"/>
        <v>4712</v>
      </c>
      <c r="P84" s="60">
        <f t="shared" si="63"/>
        <v>10989.5</v>
      </c>
      <c r="Q84" s="60">
        <f t="shared" si="64"/>
        <v>9160.5</v>
      </c>
      <c r="R84" s="60">
        <f t="shared" si="69"/>
        <v>34228.240000000005</v>
      </c>
      <c r="S84" s="60">
        <f t="shared" si="70"/>
        <v>22948.19</v>
      </c>
      <c r="T84" s="60">
        <f t="shared" si="71"/>
        <v>120771.76</v>
      </c>
      <c r="U84" s="62" t="s">
        <v>282</v>
      </c>
      <c r="V84" s="26"/>
    </row>
    <row r="85" spans="1:22" s="2" customFormat="1" ht="30" customHeight="1" x14ac:dyDescent="0.3">
      <c r="A85" s="53">
        <v>77</v>
      </c>
      <c r="B85" s="48" t="s">
        <v>328</v>
      </c>
      <c r="C85" s="49" t="s">
        <v>232</v>
      </c>
      <c r="D85" s="48" t="s">
        <v>327</v>
      </c>
      <c r="E85" s="48" t="s">
        <v>41</v>
      </c>
      <c r="F85" s="49" t="s">
        <v>215</v>
      </c>
      <c r="G85" s="50" t="s">
        <v>216</v>
      </c>
      <c r="H85" s="50" t="s">
        <v>216</v>
      </c>
      <c r="I85" s="60">
        <v>30500</v>
      </c>
      <c r="J85" s="60">
        <v>0</v>
      </c>
      <c r="K85" s="60">
        <v>25</v>
      </c>
      <c r="L85" s="60">
        <v>875.35</v>
      </c>
      <c r="M85" s="60">
        <f t="shared" si="61"/>
        <v>2165.5</v>
      </c>
      <c r="N85" s="60">
        <f t="shared" si="62"/>
        <v>335.50000000000006</v>
      </c>
      <c r="O85" s="60">
        <f t="shared" si="57"/>
        <v>927.2</v>
      </c>
      <c r="P85" s="60">
        <f t="shared" si="63"/>
        <v>2162.4500000000003</v>
      </c>
      <c r="Q85" s="60">
        <f t="shared" si="64"/>
        <v>1802.5500000000002</v>
      </c>
      <c r="R85" s="60">
        <f t="shared" si="69"/>
        <v>1827.5500000000002</v>
      </c>
      <c r="S85" s="60">
        <f t="shared" si="70"/>
        <v>4663.4500000000007</v>
      </c>
      <c r="T85" s="60">
        <f t="shared" si="71"/>
        <v>28672.45</v>
      </c>
      <c r="U85" s="62" t="s">
        <v>282</v>
      </c>
      <c r="V85" s="26"/>
    </row>
    <row r="86" spans="1:22" s="2" customFormat="1" ht="30" customHeight="1" x14ac:dyDescent="0.3">
      <c r="A86" s="53">
        <v>78</v>
      </c>
      <c r="B86" s="48" t="s">
        <v>165</v>
      </c>
      <c r="C86" s="49" t="s">
        <v>232</v>
      </c>
      <c r="D86" s="48" t="s">
        <v>40</v>
      </c>
      <c r="E86" s="48" t="s">
        <v>163</v>
      </c>
      <c r="F86" s="49" t="s">
        <v>215</v>
      </c>
      <c r="G86" s="50" t="s">
        <v>216</v>
      </c>
      <c r="H86" s="50" t="s">
        <v>216</v>
      </c>
      <c r="I86" s="60">
        <v>75000</v>
      </c>
      <c r="J86" s="60">
        <v>6309.38</v>
      </c>
      <c r="K86" s="60">
        <v>25</v>
      </c>
      <c r="L86" s="60">
        <f>I86*2.87%</f>
        <v>2152.5</v>
      </c>
      <c r="M86" s="60">
        <f>I86*7.1%</f>
        <v>5324.9999999999991</v>
      </c>
      <c r="N86" s="60">
        <f>I86*1.1%</f>
        <v>825.00000000000011</v>
      </c>
      <c r="O86" s="60">
        <f>I86*3.04%</f>
        <v>2280</v>
      </c>
      <c r="P86" s="60">
        <f>I86*7.09%</f>
        <v>5317.5</v>
      </c>
      <c r="Q86" s="60">
        <f>+L86+O86</f>
        <v>4432.5</v>
      </c>
      <c r="R86" s="60">
        <f>SUM(J86+K86+L86+O86)</f>
        <v>10766.880000000001</v>
      </c>
      <c r="S86" s="60">
        <f>SUM(M86+N86+P86)</f>
        <v>11467.5</v>
      </c>
      <c r="T86" s="60">
        <f>I86-R86</f>
        <v>64233.119999999995</v>
      </c>
      <c r="U86" s="62" t="s">
        <v>282</v>
      </c>
      <c r="V86" s="26"/>
    </row>
    <row r="87" spans="1:22" s="55" customFormat="1" ht="30" customHeight="1" x14ac:dyDescent="0.3">
      <c r="A87" s="53">
        <v>79</v>
      </c>
      <c r="B87" s="48" t="s">
        <v>337</v>
      </c>
      <c r="C87" s="49" t="s">
        <v>232</v>
      </c>
      <c r="D87" s="48" t="s">
        <v>40</v>
      </c>
      <c r="E87" s="48" t="s">
        <v>338</v>
      </c>
      <c r="F87" s="49" t="s">
        <v>215</v>
      </c>
      <c r="G87" s="50" t="s">
        <v>216</v>
      </c>
      <c r="H87" s="50" t="s">
        <v>216</v>
      </c>
      <c r="I87" s="60">
        <v>61000</v>
      </c>
      <c r="J87" s="60">
        <v>3674.86</v>
      </c>
      <c r="K87" s="60">
        <v>25</v>
      </c>
      <c r="L87" s="60">
        <f>I87*2.87%</f>
        <v>1750.7</v>
      </c>
      <c r="M87" s="60">
        <f>I87*7.1%</f>
        <v>4331</v>
      </c>
      <c r="N87" s="60">
        <f>I87*1.1%</f>
        <v>671.00000000000011</v>
      </c>
      <c r="O87" s="60">
        <f>I87*3.04%</f>
        <v>1854.4</v>
      </c>
      <c r="P87" s="60">
        <f>I87*7.09%</f>
        <v>4324.9000000000005</v>
      </c>
      <c r="Q87" s="60">
        <f>+L87+O87</f>
        <v>3605.1000000000004</v>
      </c>
      <c r="R87" s="60">
        <f>SUM(J87+K87+L87+O87)</f>
        <v>7304.9600000000009</v>
      </c>
      <c r="S87" s="60">
        <f>SUM(M87+N87+P87)</f>
        <v>9326.9000000000015</v>
      </c>
      <c r="T87" s="60">
        <f>I87-R87</f>
        <v>53695.040000000001</v>
      </c>
      <c r="U87" s="62" t="s">
        <v>282</v>
      </c>
      <c r="V87" s="54"/>
    </row>
    <row r="88" spans="1:22" s="55" customFormat="1" ht="30" customHeight="1" x14ac:dyDescent="0.3">
      <c r="A88" s="53">
        <v>80</v>
      </c>
      <c r="B88" s="48" t="s">
        <v>470</v>
      </c>
      <c r="C88" s="49" t="s">
        <v>232</v>
      </c>
      <c r="D88" s="48" t="s">
        <v>40</v>
      </c>
      <c r="E88" s="48" t="s">
        <v>471</v>
      </c>
      <c r="F88" s="49" t="s">
        <v>215</v>
      </c>
      <c r="G88" s="50" t="s">
        <v>216</v>
      </c>
      <c r="H88" s="50" t="s">
        <v>216</v>
      </c>
      <c r="I88" s="60">
        <v>61000</v>
      </c>
      <c r="J88" s="60">
        <v>3674.86</v>
      </c>
      <c r="K88" s="60">
        <v>25</v>
      </c>
      <c r="L88" s="60">
        <f>I88*2.87%</f>
        <v>1750.7</v>
      </c>
      <c r="M88" s="60">
        <f>I88*7.1%</f>
        <v>4331</v>
      </c>
      <c r="N88" s="60">
        <f>I88*1.1%</f>
        <v>671.00000000000011</v>
      </c>
      <c r="O88" s="60">
        <f>I88*3.04%</f>
        <v>1854.4</v>
      </c>
      <c r="P88" s="60">
        <f>I88*7.09%</f>
        <v>4324.9000000000005</v>
      </c>
      <c r="Q88" s="60">
        <f>+L88+O88</f>
        <v>3605.1000000000004</v>
      </c>
      <c r="R88" s="60">
        <f>SUM(J88+K88+L88+O88)</f>
        <v>7304.9600000000009</v>
      </c>
      <c r="S88" s="60">
        <f>SUM(M88+N88+P88)</f>
        <v>9326.9000000000015</v>
      </c>
      <c r="T88" s="60">
        <f>I88-R88</f>
        <v>53695.040000000001</v>
      </c>
      <c r="U88" s="62" t="s">
        <v>282</v>
      </c>
      <c r="V88" s="54"/>
    </row>
    <row r="89" spans="1:22" s="2" customFormat="1" ht="30" customHeight="1" x14ac:dyDescent="0.3">
      <c r="A89" s="53">
        <v>81</v>
      </c>
      <c r="B89" s="48" t="s">
        <v>287</v>
      </c>
      <c r="C89" s="49" t="s">
        <v>232</v>
      </c>
      <c r="D89" s="48" t="s">
        <v>40</v>
      </c>
      <c r="E89" s="48" t="s">
        <v>434</v>
      </c>
      <c r="F89" s="49" t="s">
        <v>215</v>
      </c>
      <c r="G89" s="50" t="s">
        <v>216</v>
      </c>
      <c r="H89" s="50" t="s">
        <v>216</v>
      </c>
      <c r="I89" s="60">
        <v>28000</v>
      </c>
      <c r="J89" s="60">
        <v>0</v>
      </c>
      <c r="K89" s="60">
        <v>25</v>
      </c>
      <c r="L89" s="60">
        <f>I89*2.87%</f>
        <v>803.6</v>
      </c>
      <c r="M89" s="60">
        <f>I89*7.1%</f>
        <v>1987.9999999999998</v>
      </c>
      <c r="N89" s="60">
        <f>I89*1.1%</f>
        <v>308.00000000000006</v>
      </c>
      <c r="O89" s="60">
        <f>I89*3.04%</f>
        <v>851.2</v>
      </c>
      <c r="P89" s="60">
        <f>I89*7.09%</f>
        <v>1985.2</v>
      </c>
      <c r="Q89" s="60">
        <f>+L89+O89</f>
        <v>1654.8000000000002</v>
      </c>
      <c r="R89" s="60">
        <f t="shared" ref="R89" si="72">SUM(J89+K89+L89+O89)</f>
        <v>1679.8000000000002</v>
      </c>
      <c r="S89" s="60">
        <f t="shared" ref="S89" si="73">SUM(M89+N89+P89)</f>
        <v>4281.2</v>
      </c>
      <c r="T89" s="60">
        <f t="shared" ref="T89" si="74">I89-R89</f>
        <v>26320.2</v>
      </c>
      <c r="U89" s="62" t="s">
        <v>282</v>
      </c>
      <c r="V89" s="26"/>
    </row>
    <row r="90" spans="1:22" s="2" customFormat="1" ht="30" customHeight="1" x14ac:dyDescent="0.3">
      <c r="A90" s="53">
        <v>82</v>
      </c>
      <c r="B90" s="48" t="s">
        <v>253</v>
      </c>
      <c r="C90" s="49" t="s">
        <v>232</v>
      </c>
      <c r="D90" s="48" t="s">
        <v>39</v>
      </c>
      <c r="E90" s="48" t="s">
        <v>19</v>
      </c>
      <c r="F90" s="49" t="s">
        <v>215</v>
      </c>
      <c r="G90" s="50" t="s">
        <v>216</v>
      </c>
      <c r="H90" s="50" t="s">
        <v>216</v>
      </c>
      <c r="I90" s="60">
        <v>25833.33</v>
      </c>
      <c r="J90" s="60">
        <v>0</v>
      </c>
      <c r="K90" s="60">
        <v>25</v>
      </c>
      <c r="L90" s="60">
        <f t="shared" si="0"/>
        <v>741.41657100000009</v>
      </c>
      <c r="M90" s="60">
        <f t="shared" si="61"/>
        <v>1834.16643</v>
      </c>
      <c r="N90" s="60">
        <v>284.17</v>
      </c>
      <c r="O90" s="60">
        <f t="shared" si="57"/>
        <v>785.33323200000007</v>
      </c>
      <c r="P90" s="60">
        <f t="shared" si="63"/>
        <v>1831.5830970000002</v>
      </c>
      <c r="Q90" s="60">
        <f t="shared" si="64"/>
        <v>1526.7498030000002</v>
      </c>
      <c r="R90" s="60">
        <f>SUM(J90+K90+L90+O90)</f>
        <v>1551.7498030000002</v>
      </c>
      <c r="S90" s="60">
        <f>SUM(M90+N90+P90)</f>
        <v>3949.919527</v>
      </c>
      <c r="T90" s="60">
        <f t="shared" ref="T90:T96" si="75">I90-R90</f>
        <v>24281.580197000003</v>
      </c>
      <c r="U90" s="62" t="s">
        <v>282</v>
      </c>
      <c r="V90" s="26"/>
    </row>
    <row r="91" spans="1:22" s="2" customFormat="1" ht="30" customHeight="1" x14ac:dyDescent="0.3">
      <c r="A91" s="53">
        <v>83</v>
      </c>
      <c r="B91" s="48" t="s">
        <v>190</v>
      </c>
      <c r="C91" s="49" t="s">
        <v>232</v>
      </c>
      <c r="D91" s="48" t="s">
        <v>39</v>
      </c>
      <c r="E91" s="48" t="s">
        <v>1</v>
      </c>
      <c r="F91" s="49" t="s">
        <v>215</v>
      </c>
      <c r="G91" s="50" t="s">
        <v>216</v>
      </c>
      <c r="H91" s="50" t="s">
        <v>216</v>
      </c>
      <c r="I91" s="60">
        <v>50000</v>
      </c>
      <c r="J91" s="60">
        <v>1854</v>
      </c>
      <c r="K91" s="60">
        <v>25</v>
      </c>
      <c r="L91" s="60">
        <f>I91*2.87%</f>
        <v>1435</v>
      </c>
      <c r="M91" s="60">
        <f>I91*7.1%</f>
        <v>3549.9999999999995</v>
      </c>
      <c r="N91" s="60">
        <f>I91*1.1%</f>
        <v>550</v>
      </c>
      <c r="O91" s="60">
        <f>I91*3.04%</f>
        <v>1520</v>
      </c>
      <c r="P91" s="60">
        <f>I91*7.09%</f>
        <v>3545.0000000000005</v>
      </c>
      <c r="Q91" s="60">
        <f>+L91+O91</f>
        <v>2955</v>
      </c>
      <c r="R91" s="60">
        <f>SUM(J91+K91+L91+O91)</f>
        <v>4834</v>
      </c>
      <c r="S91" s="60">
        <f>SUM(M91+N91+P91)</f>
        <v>7645</v>
      </c>
      <c r="T91" s="60">
        <f>I91-R91</f>
        <v>45166</v>
      </c>
      <c r="U91" s="62" t="s">
        <v>282</v>
      </c>
      <c r="V91" s="26"/>
    </row>
    <row r="92" spans="1:22" s="2" customFormat="1" ht="30" customHeight="1" x14ac:dyDescent="0.3">
      <c r="A92" s="53">
        <v>84</v>
      </c>
      <c r="B92" s="48" t="s">
        <v>195</v>
      </c>
      <c r="C92" s="49" t="s">
        <v>232</v>
      </c>
      <c r="D92" s="48" t="s">
        <v>39</v>
      </c>
      <c r="E92" s="48" t="s">
        <v>1</v>
      </c>
      <c r="F92" s="49" t="s">
        <v>215</v>
      </c>
      <c r="G92" s="50" t="s">
        <v>216</v>
      </c>
      <c r="H92" s="50" t="s">
        <v>216</v>
      </c>
      <c r="I92" s="60">
        <v>61000</v>
      </c>
      <c r="J92" s="60">
        <v>3674.86</v>
      </c>
      <c r="K92" s="60">
        <v>25</v>
      </c>
      <c r="L92" s="60">
        <f>I92*2.87%</f>
        <v>1750.7</v>
      </c>
      <c r="M92" s="60">
        <f>I92*7.1%</f>
        <v>4331</v>
      </c>
      <c r="N92" s="60">
        <f>I92*1.1%</f>
        <v>671.00000000000011</v>
      </c>
      <c r="O92" s="60">
        <f>I92*3.04%</f>
        <v>1854.4</v>
      </c>
      <c r="P92" s="60">
        <f>I92*7.09%</f>
        <v>4324.9000000000005</v>
      </c>
      <c r="Q92" s="60">
        <f>+L92+O92</f>
        <v>3605.1000000000004</v>
      </c>
      <c r="R92" s="60">
        <f>SUM(J92+K92+L92+O92)</f>
        <v>7304.9600000000009</v>
      </c>
      <c r="S92" s="60">
        <f>SUM(M92+N92+P92)</f>
        <v>9326.9000000000015</v>
      </c>
      <c r="T92" s="60">
        <f>I92-R92</f>
        <v>53695.040000000001</v>
      </c>
      <c r="U92" s="62" t="s">
        <v>282</v>
      </c>
      <c r="V92" s="26"/>
    </row>
    <row r="93" spans="1:22" s="2" customFormat="1" ht="30" customHeight="1" x14ac:dyDescent="0.3">
      <c r="A93" s="53">
        <v>85</v>
      </c>
      <c r="B93" s="48" t="s">
        <v>272</v>
      </c>
      <c r="C93" s="49" t="s">
        <v>231</v>
      </c>
      <c r="D93" s="48" t="s">
        <v>39</v>
      </c>
      <c r="E93" s="48" t="s">
        <v>58</v>
      </c>
      <c r="F93" s="49" t="s">
        <v>215</v>
      </c>
      <c r="G93" s="50" t="s">
        <v>216</v>
      </c>
      <c r="H93" s="50" t="s">
        <v>216</v>
      </c>
      <c r="I93" s="60">
        <v>61000</v>
      </c>
      <c r="J93" s="60">
        <v>3674.86</v>
      </c>
      <c r="K93" s="60">
        <v>25</v>
      </c>
      <c r="L93" s="60">
        <f t="shared" si="0"/>
        <v>1750.7</v>
      </c>
      <c r="M93" s="60">
        <f t="shared" si="61"/>
        <v>4331</v>
      </c>
      <c r="N93" s="60">
        <f t="shared" si="62"/>
        <v>671.00000000000011</v>
      </c>
      <c r="O93" s="60">
        <f t="shared" si="57"/>
        <v>1854.4</v>
      </c>
      <c r="P93" s="60">
        <f t="shared" si="63"/>
        <v>4324.9000000000005</v>
      </c>
      <c r="Q93" s="60">
        <f t="shared" si="64"/>
        <v>3605.1000000000004</v>
      </c>
      <c r="R93" s="60">
        <f t="shared" ref="R93:R96" si="76">SUM(J93+K93+L93+O93)</f>
        <v>7304.9600000000009</v>
      </c>
      <c r="S93" s="60">
        <f t="shared" ref="S93:S96" si="77">SUM(M93+N93+P93)</f>
        <v>9326.9000000000015</v>
      </c>
      <c r="T93" s="60">
        <f t="shared" si="75"/>
        <v>53695.040000000001</v>
      </c>
      <c r="U93" s="62" t="s">
        <v>282</v>
      </c>
      <c r="V93" s="26"/>
    </row>
    <row r="94" spans="1:22" s="2" customFormat="1" ht="30" customHeight="1" x14ac:dyDescent="0.3">
      <c r="A94" s="53">
        <v>86</v>
      </c>
      <c r="B94" s="48" t="s">
        <v>284</v>
      </c>
      <c r="C94" s="49" t="s">
        <v>232</v>
      </c>
      <c r="D94" s="48" t="s">
        <v>39</v>
      </c>
      <c r="E94" s="48" t="s">
        <v>58</v>
      </c>
      <c r="F94" s="49" t="s">
        <v>215</v>
      </c>
      <c r="G94" s="50" t="s">
        <v>216</v>
      </c>
      <c r="H94" s="50" t="s">
        <v>216</v>
      </c>
      <c r="I94" s="60">
        <v>46000</v>
      </c>
      <c r="J94" s="60">
        <v>1289.46</v>
      </c>
      <c r="K94" s="60">
        <v>25</v>
      </c>
      <c r="L94" s="60">
        <f t="shared" si="0"/>
        <v>1320.2</v>
      </c>
      <c r="M94" s="60">
        <f t="shared" si="61"/>
        <v>3265.9999999999995</v>
      </c>
      <c r="N94" s="60">
        <f t="shared" si="62"/>
        <v>506.00000000000006</v>
      </c>
      <c r="O94" s="60">
        <f t="shared" si="57"/>
        <v>1398.4</v>
      </c>
      <c r="P94" s="60">
        <f t="shared" si="63"/>
        <v>3261.4</v>
      </c>
      <c r="Q94" s="60">
        <f t="shared" si="64"/>
        <v>2718.6000000000004</v>
      </c>
      <c r="R94" s="60">
        <f t="shared" si="76"/>
        <v>4033.06</v>
      </c>
      <c r="S94" s="60">
        <f t="shared" si="77"/>
        <v>7033.4</v>
      </c>
      <c r="T94" s="60">
        <f t="shared" si="75"/>
        <v>41966.94</v>
      </c>
      <c r="U94" s="62" t="s">
        <v>282</v>
      </c>
      <c r="V94" s="26"/>
    </row>
    <row r="95" spans="1:22" s="2" customFormat="1" ht="30" customHeight="1" x14ac:dyDescent="0.3">
      <c r="A95" s="53">
        <v>87</v>
      </c>
      <c r="B95" s="48" t="s">
        <v>366</v>
      </c>
      <c r="C95" s="49" t="s">
        <v>231</v>
      </c>
      <c r="D95" s="48" t="s">
        <v>39</v>
      </c>
      <c r="E95" s="48" t="s">
        <v>58</v>
      </c>
      <c r="F95" s="49" t="s">
        <v>215</v>
      </c>
      <c r="G95" s="50" t="s">
        <v>216</v>
      </c>
      <c r="H95" s="50" t="s">
        <v>216</v>
      </c>
      <c r="I95" s="60">
        <v>61000</v>
      </c>
      <c r="J95" s="60">
        <v>3331.76</v>
      </c>
      <c r="K95" s="60">
        <v>25</v>
      </c>
      <c r="L95" s="60">
        <f t="shared" si="0"/>
        <v>1750.7</v>
      </c>
      <c r="M95" s="60">
        <f t="shared" si="61"/>
        <v>4331</v>
      </c>
      <c r="N95" s="60">
        <f t="shared" si="62"/>
        <v>671.00000000000011</v>
      </c>
      <c r="O95" s="60">
        <f t="shared" si="57"/>
        <v>1854.4</v>
      </c>
      <c r="P95" s="60">
        <f t="shared" si="63"/>
        <v>4324.9000000000005</v>
      </c>
      <c r="Q95" s="60">
        <f t="shared" si="64"/>
        <v>3605.1000000000004</v>
      </c>
      <c r="R95" s="60">
        <f t="shared" si="76"/>
        <v>6961.8600000000006</v>
      </c>
      <c r="S95" s="60">
        <f t="shared" si="77"/>
        <v>9326.9000000000015</v>
      </c>
      <c r="T95" s="60">
        <f t="shared" si="75"/>
        <v>54038.14</v>
      </c>
      <c r="U95" s="62" t="s">
        <v>282</v>
      </c>
      <c r="V95" s="26"/>
    </row>
    <row r="96" spans="1:22" s="2" customFormat="1" ht="30" customHeight="1" x14ac:dyDescent="0.3">
      <c r="A96" s="53">
        <v>88</v>
      </c>
      <c r="B96" s="48" t="s">
        <v>367</v>
      </c>
      <c r="C96" s="49" t="s">
        <v>232</v>
      </c>
      <c r="D96" s="48" t="s">
        <v>39</v>
      </c>
      <c r="E96" s="48" t="s">
        <v>368</v>
      </c>
      <c r="F96" s="49" t="s">
        <v>215</v>
      </c>
      <c r="G96" s="50" t="s">
        <v>216</v>
      </c>
      <c r="H96" s="50" t="s">
        <v>216</v>
      </c>
      <c r="I96" s="60">
        <v>46000</v>
      </c>
      <c r="J96" s="60">
        <v>1289.46</v>
      </c>
      <c r="K96" s="60">
        <v>25</v>
      </c>
      <c r="L96" s="60">
        <f t="shared" si="0"/>
        <v>1320.2</v>
      </c>
      <c r="M96" s="60">
        <f t="shared" si="61"/>
        <v>3265.9999999999995</v>
      </c>
      <c r="N96" s="60">
        <f t="shared" si="62"/>
        <v>506.00000000000006</v>
      </c>
      <c r="O96" s="60">
        <f t="shared" si="57"/>
        <v>1398.4</v>
      </c>
      <c r="P96" s="60">
        <f t="shared" si="63"/>
        <v>3261.4</v>
      </c>
      <c r="Q96" s="60">
        <f t="shared" si="64"/>
        <v>2718.6000000000004</v>
      </c>
      <c r="R96" s="60">
        <f t="shared" si="76"/>
        <v>4033.06</v>
      </c>
      <c r="S96" s="60">
        <f t="shared" si="77"/>
        <v>7033.4</v>
      </c>
      <c r="T96" s="60">
        <f t="shared" si="75"/>
        <v>41966.94</v>
      </c>
      <c r="U96" s="62" t="s">
        <v>282</v>
      </c>
      <c r="V96" s="26"/>
    </row>
    <row r="97" spans="1:72" s="2" customFormat="1" ht="30" customHeight="1" x14ac:dyDescent="0.3">
      <c r="A97" s="53">
        <v>89</v>
      </c>
      <c r="B97" s="48" t="s">
        <v>295</v>
      </c>
      <c r="C97" s="49" t="s">
        <v>231</v>
      </c>
      <c r="D97" s="48" t="s">
        <v>39</v>
      </c>
      <c r="E97" s="48" t="s">
        <v>53</v>
      </c>
      <c r="F97" s="49" t="s">
        <v>215</v>
      </c>
      <c r="G97" s="50" t="s">
        <v>216</v>
      </c>
      <c r="H97" s="50" t="s">
        <v>216</v>
      </c>
      <c r="I97" s="60">
        <v>46000</v>
      </c>
      <c r="J97" s="60">
        <v>1289.46</v>
      </c>
      <c r="K97" s="60">
        <v>25</v>
      </c>
      <c r="L97" s="60">
        <f>I97*2.87%</f>
        <v>1320.2</v>
      </c>
      <c r="M97" s="60">
        <f t="shared" si="61"/>
        <v>3265.9999999999995</v>
      </c>
      <c r="N97" s="60"/>
      <c r="O97" s="60">
        <f>I97*3.04%</f>
        <v>1398.4</v>
      </c>
      <c r="P97" s="60">
        <f>I97*7.09%</f>
        <v>3261.4</v>
      </c>
      <c r="Q97" s="60">
        <f>+L97+O97</f>
        <v>2718.6000000000004</v>
      </c>
      <c r="R97" s="60">
        <f>SUM(J97+K97+L97+O97)</f>
        <v>4033.06</v>
      </c>
      <c r="S97" s="60">
        <f>SUM(M97+N97+P97)</f>
        <v>6527.4</v>
      </c>
      <c r="T97" s="60">
        <f>I97-R97</f>
        <v>41966.94</v>
      </c>
      <c r="U97" s="62" t="s">
        <v>282</v>
      </c>
      <c r="V97" s="26"/>
    </row>
    <row r="98" spans="1:72" s="2" customFormat="1" ht="30" customHeight="1" x14ac:dyDescent="0.3">
      <c r="A98" s="53">
        <v>90</v>
      </c>
      <c r="B98" s="48" t="s">
        <v>283</v>
      </c>
      <c r="C98" s="49" t="s">
        <v>232</v>
      </c>
      <c r="D98" s="48" t="s">
        <v>39</v>
      </c>
      <c r="E98" s="48" t="s">
        <v>53</v>
      </c>
      <c r="F98" s="49" t="s">
        <v>215</v>
      </c>
      <c r="G98" s="50" t="s">
        <v>216</v>
      </c>
      <c r="H98" s="50" t="s">
        <v>216</v>
      </c>
      <c r="I98" s="60">
        <v>45000</v>
      </c>
      <c r="J98" s="60">
        <v>1148.33</v>
      </c>
      <c r="K98" s="60">
        <v>25</v>
      </c>
      <c r="L98" s="60">
        <f>I98*2.87%</f>
        <v>1291.5</v>
      </c>
      <c r="M98" s="60">
        <f>I98*7.1%</f>
        <v>3194.9999999999995</v>
      </c>
      <c r="N98" s="60">
        <f>I98*1.1%</f>
        <v>495.00000000000006</v>
      </c>
      <c r="O98" s="60">
        <f>I98*3.04%</f>
        <v>1368</v>
      </c>
      <c r="P98" s="60">
        <f>I98*7.09%</f>
        <v>3190.5</v>
      </c>
      <c r="Q98" s="60">
        <f>+L98+O98</f>
        <v>2659.5</v>
      </c>
      <c r="R98" s="60">
        <f>SUM(J98+K98+L98+O98)</f>
        <v>3832.83</v>
      </c>
      <c r="S98" s="60">
        <f>SUM(M98+N98+P98)</f>
        <v>6880.5</v>
      </c>
      <c r="T98" s="60">
        <f>I98-R98</f>
        <v>41167.17</v>
      </c>
      <c r="U98" s="62" t="s">
        <v>282</v>
      </c>
      <c r="V98" s="26"/>
    </row>
    <row r="99" spans="1:72" ht="30" customHeight="1" x14ac:dyDescent="0.3">
      <c r="A99" s="53">
        <v>91</v>
      </c>
      <c r="B99" s="53" t="s">
        <v>329</v>
      </c>
      <c r="C99" s="96" t="s">
        <v>232</v>
      </c>
      <c r="D99" s="48" t="s">
        <v>39</v>
      </c>
      <c r="E99" s="48" t="s">
        <v>53</v>
      </c>
      <c r="F99" s="49" t="s">
        <v>215</v>
      </c>
      <c r="G99" s="50" t="s">
        <v>216</v>
      </c>
      <c r="H99" s="50" t="s">
        <v>216</v>
      </c>
      <c r="I99" s="61">
        <v>46000</v>
      </c>
      <c r="J99" s="61">
        <v>1289.46</v>
      </c>
      <c r="K99" s="60">
        <v>25</v>
      </c>
      <c r="L99" s="61">
        <f>I99*2.87%</f>
        <v>1320.2</v>
      </c>
      <c r="M99" s="61">
        <f>I99*7.1%</f>
        <v>3265.9999999999995</v>
      </c>
      <c r="N99" s="64">
        <f>I99*1.1%</f>
        <v>506.00000000000006</v>
      </c>
      <c r="O99" s="61">
        <f>I99*3.04%</f>
        <v>1398.4</v>
      </c>
      <c r="P99" s="61">
        <f>I99*7.09%</f>
        <v>3261.4</v>
      </c>
      <c r="Q99" s="61">
        <f>+L99+O99</f>
        <v>2718.6000000000004</v>
      </c>
      <c r="R99" s="61">
        <f>SUM(J99+K99+L99+O99)</f>
        <v>4033.06</v>
      </c>
      <c r="S99" s="61">
        <f>SUM(M99+N99+P99)</f>
        <v>7033.4</v>
      </c>
      <c r="T99" s="61">
        <f>I99-R99</f>
        <v>41966.94</v>
      </c>
      <c r="U99" s="62" t="s">
        <v>282</v>
      </c>
    </row>
    <row r="100" spans="1:72" s="2" customFormat="1" ht="30" customHeight="1" x14ac:dyDescent="0.3">
      <c r="A100" s="53">
        <v>92</v>
      </c>
      <c r="B100" s="48" t="s">
        <v>69</v>
      </c>
      <c r="C100" s="49" t="s">
        <v>231</v>
      </c>
      <c r="D100" s="48" t="s">
        <v>39</v>
      </c>
      <c r="E100" s="48" t="s">
        <v>18</v>
      </c>
      <c r="F100" s="49" t="s">
        <v>215</v>
      </c>
      <c r="G100" s="50" t="s">
        <v>216</v>
      </c>
      <c r="H100" s="50" t="s">
        <v>216</v>
      </c>
      <c r="I100" s="60">
        <v>60000</v>
      </c>
      <c r="J100" s="60">
        <v>3486.68</v>
      </c>
      <c r="K100" s="60">
        <v>25</v>
      </c>
      <c r="L100" s="60">
        <f t="shared" si="0"/>
        <v>1722</v>
      </c>
      <c r="M100" s="60">
        <f t="shared" ref="M100:M111" si="78">I100*7.1%</f>
        <v>4260</v>
      </c>
      <c r="N100" s="60">
        <f t="shared" ref="N100:N111" si="79">I100*1.1%</f>
        <v>660.00000000000011</v>
      </c>
      <c r="O100" s="60">
        <f t="shared" ref="O100:O111" si="80">I100*3.04%</f>
        <v>1824</v>
      </c>
      <c r="P100" s="60">
        <f t="shared" ref="P100:P111" si="81">I100*7.09%</f>
        <v>4254</v>
      </c>
      <c r="Q100" s="60">
        <f t="shared" ref="Q100:Q111" si="82">+L100+O100</f>
        <v>3546</v>
      </c>
      <c r="R100" s="60">
        <f t="shared" ref="R100:R110" si="83">SUM(J100+K100+L100+O100)</f>
        <v>7057.68</v>
      </c>
      <c r="S100" s="60">
        <f t="shared" ref="S100:S111" si="84">SUM(M100+N100+P100)</f>
        <v>9174</v>
      </c>
      <c r="T100" s="60">
        <f t="shared" ref="T100:T111" si="85">I100-R100</f>
        <v>52942.32</v>
      </c>
      <c r="U100" s="62" t="s">
        <v>282</v>
      </c>
      <c r="V100" s="26"/>
    </row>
    <row r="101" spans="1:72" s="2" customFormat="1" ht="30" customHeight="1" x14ac:dyDescent="0.3">
      <c r="A101" s="53">
        <v>93</v>
      </c>
      <c r="B101" s="48" t="s">
        <v>70</v>
      </c>
      <c r="C101" s="49" t="s">
        <v>231</v>
      </c>
      <c r="D101" s="48" t="s">
        <v>39</v>
      </c>
      <c r="E101" s="48" t="s">
        <v>18</v>
      </c>
      <c r="F101" s="49" t="s">
        <v>215</v>
      </c>
      <c r="G101" s="50" t="s">
        <v>216</v>
      </c>
      <c r="H101" s="50" t="s">
        <v>216</v>
      </c>
      <c r="I101" s="60">
        <v>60000</v>
      </c>
      <c r="J101" s="60">
        <v>3486.68</v>
      </c>
      <c r="K101" s="60">
        <v>25</v>
      </c>
      <c r="L101" s="60">
        <f t="shared" si="0"/>
        <v>1722</v>
      </c>
      <c r="M101" s="60">
        <f t="shared" si="78"/>
        <v>4260</v>
      </c>
      <c r="N101" s="60">
        <f t="shared" si="79"/>
        <v>660.00000000000011</v>
      </c>
      <c r="O101" s="60">
        <f t="shared" si="80"/>
        <v>1824</v>
      </c>
      <c r="P101" s="60">
        <f t="shared" si="81"/>
        <v>4254</v>
      </c>
      <c r="Q101" s="60">
        <f t="shared" si="82"/>
        <v>3546</v>
      </c>
      <c r="R101" s="60">
        <f t="shared" si="83"/>
        <v>7057.68</v>
      </c>
      <c r="S101" s="60">
        <f t="shared" si="84"/>
        <v>9174</v>
      </c>
      <c r="T101" s="60">
        <f t="shared" si="85"/>
        <v>52942.32</v>
      </c>
      <c r="U101" s="62" t="s">
        <v>282</v>
      </c>
      <c r="V101" s="26"/>
    </row>
    <row r="102" spans="1:72" s="2" customFormat="1" ht="30" customHeight="1" x14ac:dyDescent="0.3">
      <c r="A102" s="53">
        <v>94</v>
      </c>
      <c r="B102" s="48" t="s">
        <v>71</v>
      </c>
      <c r="C102" s="49" t="s">
        <v>232</v>
      </c>
      <c r="D102" s="48" t="s">
        <v>39</v>
      </c>
      <c r="E102" s="48" t="s">
        <v>18</v>
      </c>
      <c r="F102" s="49" t="s">
        <v>215</v>
      </c>
      <c r="G102" s="50" t="s">
        <v>216</v>
      </c>
      <c r="H102" s="50" t="s">
        <v>216</v>
      </c>
      <c r="I102" s="60">
        <v>60000</v>
      </c>
      <c r="J102" s="60">
        <v>3486.68</v>
      </c>
      <c r="K102" s="60">
        <v>25</v>
      </c>
      <c r="L102" s="60">
        <f t="shared" si="0"/>
        <v>1722</v>
      </c>
      <c r="M102" s="60">
        <f t="shared" si="78"/>
        <v>4260</v>
      </c>
      <c r="N102" s="60">
        <f t="shared" si="79"/>
        <v>660.00000000000011</v>
      </c>
      <c r="O102" s="60">
        <f t="shared" si="80"/>
        <v>1824</v>
      </c>
      <c r="P102" s="60">
        <f t="shared" si="81"/>
        <v>4254</v>
      </c>
      <c r="Q102" s="60">
        <f t="shared" si="82"/>
        <v>3546</v>
      </c>
      <c r="R102" s="60">
        <f t="shared" si="83"/>
        <v>7057.68</v>
      </c>
      <c r="S102" s="60">
        <f t="shared" si="84"/>
        <v>9174</v>
      </c>
      <c r="T102" s="60">
        <f t="shared" si="85"/>
        <v>52942.32</v>
      </c>
      <c r="U102" s="62" t="s">
        <v>282</v>
      </c>
      <c r="V102" s="26"/>
    </row>
    <row r="103" spans="1:72" s="2" customFormat="1" ht="30" customHeight="1" x14ac:dyDescent="0.3">
      <c r="A103" s="53">
        <v>95</v>
      </c>
      <c r="B103" s="48" t="s">
        <v>72</v>
      </c>
      <c r="C103" s="49" t="s">
        <v>231</v>
      </c>
      <c r="D103" s="48" t="s">
        <v>39</v>
      </c>
      <c r="E103" s="48" t="s">
        <v>18</v>
      </c>
      <c r="F103" s="49" t="s">
        <v>215</v>
      </c>
      <c r="G103" s="50" t="s">
        <v>216</v>
      </c>
      <c r="H103" s="50" t="s">
        <v>216</v>
      </c>
      <c r="I103" s="60">
        <v>60000</v>
      </c>
      <c r="J103" s="60">
        <v>3486.68</v>
      </c>
      <c r="K103" s="60">
        <v>25</v>
      </c>
      <c r="L103" s="60">
        <f t="shared" si="0"/>
        <v>1722</v>
      </c>
      <c r="M103" s="60">
        <f t="shared" si="78"/>
        <v>4260</v>
      </c>
      <c r="N103" s="60">
        <f t="shared" si="79"/>
        <v>660.00000000000011</v>
      </c>
      <c r="O103" s="60">
        <f t="shared" si="80"/>
        <v>1824</v>
      </c>
      <c r="P103" s="60">
        <f t="shared" si="81"/>
        <v>4254</v>
      </c>
      <c r="Q103" s="60">
        <f t="shared" si="82"/>
        <v>3546</v>
      </c>
      <c r="R103" s="60">
        <f t="shared" si="83"/>
        <v>7057.68</v>
      </c>
      <c r="S103" s="60">
        <f t="shared" si="84"/>
        <v>9174</v>
      </c>
      <c r="T103" s="60">
        <f t="shared" si="85"/>
        <v>52942.32</v>
      </c>
      <c r="U103" s="62" t="s">
        <v>282</v>
      </c>
      <c r="V103" s="26"/>
    </row>
    <row r="104" spans="1:72" s="2" customFormat="1" ht="30" customHeight="1" x14ac:dyDescent="0.3">
      <c r="A104" s="53">
        <v>96</v>
      </c>
      <c r="B104" s="48" t="s">
        <v>73</v>
      </c>
      <c r="C104" s="49" t="s">
        <v>232</v>
      </c>
      <c r="D104" s="48" t="s">
        <v>39</v>
      </c>
      <c r="E104" s="48" t="s">
        <v>18</v>
      </c>
      <c r="F104" s="49" t="s">
        <v>215</v>
      </c>
      <c r="G104" s="50" t="s">
        <v>216</v>
      </c>
      <c r="H104" s="50" t="s">
        <v>216</v>
      </c>
      <c r="I104" s="60">
        <v>60000</v>
      </c>
      <c r="J104" s="60">
        <v>3143.58</v>
      </c>
      <c r="K104" s="60">
        <v>25</v>
      </c>
      <c r="L104" s="60">
        <f t="shared" si="0"/>
        <v>1722</v>
      </c>
      <c r="M104" s="60">
        <f t="shared" si="78"/>
        <v>4260</v>
      </c>
      <c r="N104" s="60">
        <f t="shared" si="79"/>
        <v>660.00000000000011</v>
      </c>
      <c r="O104" s="60">
        <f t="shared" si="80"/>
        <v>1824</v>
      </c>
      <c r="P104" s="60">
        <f t="shared" si="81"/>
        <v>4254</v>
      </c>
      <c r="Q104" s="60">
        <f t="shared" si="82"/>
        <v>3546</v>
      </c>
      <c r="R104" s="60">
        <f t="shared" si="83"/>
        <v>6714.58</v>
      </c>
      <c r="S104" s="60">
        <f t="shared" si="84"/>
        <v>9174</v>
      </c>
      <c r="T104" s="60">
        <f t="shared" si="85"/>
        <v>53285.42</v>
      </c>
      <c r="U104" s="62" t="s">
        <v>282</v>
      </c>
      <c r="V104" s="26"/>
    </row>
    <row r="105" spans="1:72" s="2" customFormat="1" ht="30" customHeight="1" x14ac:dyDescent="0.3">
      <c r="A105" s="53">
        <v>97</v>
      </c>
      <c r="B105" s="48" t="s">
        <v>75</v>
      </c>
      <c r="C105" s="49" t="s">
        <v>231</v>
      </c>
      <c r="D105" s="48" t="s">
        <v>39</v>
      </c>
      <c r="E105" s="48" t="s">
        <v>18</v>
      </c>
      <c r="F105" s="49" t="s">
        <v>215</v>
      </c>
      <c r="G105" s="50" t="s">
        <v>216</v>
      </c>
      <c r="H105" s="50" t="s">
        <v>216</v>
      </c>
      <c r="I105" s="60">
        <v>60000</v>
      </c>
      <c r="J105" s="60">
        <v>3486.68</v>
      </c>
      <c r="K105" s="60">
        <v>25</v>
      </c>
      <c r="L105" s="60">
        <f t="shared" si="0"/>
        <v>1722</v>
      </c>
      <c r="M105" s="60">
        <f t="shared" si="78"/>
        <v>4260</v>
      </c>
      <c r="N105" s="60">
        <f t="shared" si="79"/>
        <v>660.00000000000011</v>
      </c>
      <c r="O105" s="60">
        <f t="shared" si="80"/>
        <v>1824</v>
      </c>
      <c r="P105" s="60">
        <f t="shared" si="81"/>
        <v>4254</v>
      </c>
      <c r="Q105" s="60">
        <f t="shared" si="82"/>
        <v>3546</v>
      </c>
      <c r="R105" s="60">
        <f t="shared" si="83"/>
        <v>7057.68</v>
      </c>
      <c r="S105" s="60">
        <f t="shared" si="84"/>
        <v>9174</v>
      </c>
      <c r="T105" s="60">
        <f t="shared" si="85"/>
        <v>52942.32</v>
      </c>
      <c r="U105" s="62" t="s">
        <v>282</v>
      </c>
      <c r="V105" s="26"/>
    </row>
    <row r="106" spans="1:72" s="2" customFormat="1" ht="30" customHeight="1" x14ac:dyDescent="0.3">
      <c r="A106" s="53">
        <v>98</v>
      </c>
      <c r="B106" s="48" t="s">
        <v>129</v>
      </c>
      <c r="C106" s="49" t="s">
        <v>232</v>
      </c>
      <c r="D106" s="48" t="s">
        <v>39</v>
      </c>
      <c r="E106" s="48" t="s">
        <v>18</v>
      </c>
      <c r="F106" s="49" t="s">
        <v>215</v>
      </c>
      <c r="G106" s="50" t="s">
        <v>216</v>
      </c>
      <c r="H106" s="50" t="s">
        <v>216</v>
      </c>
      <c r="I106" s="60">
        <v>60000</v>
      </c>
      <c r="J106" s="60">
        <v>3486.68</v>
      </c>
      <c r="K106" s="60">
        <v>25</v>
      </c>
      <c r="L106" s="60">
        <f t="shared" si="0"/>
        <v>1722</v>
      </c>
      <c r="M106" s="60">
        <f t="shared" si="78"/>
        <v>4260</v>
      </c>
      <c r="N106" s="60">
        <f t="shared" si="79"/>
        <v>660.00000000000011</v>
      </c>
      <c r="O106" s="60">
        <f t="shared" si="80"/>
        <v>1824</v>
      </c>
      <c r="P106" s="60">
        <f t="shared" si="81"/>
        <v>4254</v>
      </c>
      <c r="Q106" s="60">
        <f t="shared" si="82"/>
        <v>3546</v>
      </c>
      <c r="R106" s="60">
        <f t="shared" si="83"/>
        <v>7057.68</v>
      </c>
      <c r="S106" s="60">
        <f t="shared" si="84"/>
        <v>9174</v>
      </c>
      <c r="T106" s="60">
        <f t="shared" si="85"/>
        <v>52942.32</v>
      </c>
      <c r="U106" s="62" t="s">
        <v>282</v>
      </c>
      <c r="V106" s="26"/>
    </row>
    <row r="107" spans="1:72" s="2" customFormat="1" ht="30" customHeight="1" x14ac:dyDescent="0.3">
      <c r="A107" s="53">
        <v>99</v>
      </c>
      <c r="B107" s="48" t="s">
        <v>134</v>
      </c>
      <c r="C107" s="49" t="s">
        <v>231</v>
      </c>
      <c r="D107" s="48" t="s">
        <v>39</v>
      </c>
      <c r="E107" s="48" t="s">
        <v>18</v>
      </c>
      <c r="F107" s="49" t="s">
        <v>215</v>
      </c>
      <c r="G107" s="50" t="s">
        <v>216</v>
      </c>
      <c r="H107" s="50" t="s">
        <v>216</v>
      </c>
      <c r="I107" s="60">
        <v>60000</v>
      </c>
      <c r="J107" s="60">
        <v>3486.68</v>
      </c>
      <c r="K107" s="60">
        <v>25</v>
      </c>
      <c r="L107" s="60">
        <f t="shared" si="0"/>
        <v>1722</v>
      </c>
      <c r="M107" s="60">
        <f t="shared" si="78"/>
        <v>4260</v>
      </c>
      <c r="N107" s="60">
        <f t="shared" si="79"/>
        <v>660.00000000000011</v>
      </c>
      <c r="O107" s="60">
        <f t="shared" si="80"/>
        <v>1824</v>
      </c>
      <c r="P107" s="60">
        <f t="shared" si="81"/>
        <v>4254</v>
      </c>
      <c r="Q107" s="60">
        <f t="shared" si="82"/>
        <v>3546</v>
      </c>
      <c r="R107" s="60">
        <f t="shared" si="83"/>
        <v>7057.68</v>
      </c>
      <c r="S107" s="60">
        <f t="shared" si="84"/>
        <v>9174</v>
      </c>
      <c r="T107" s="60">
        <f t="shared" si="85"/>
        <v>52942.32</v>
      </c>
      <c r="U107" s="62" t="s">
        <v>282</v>
      </c>
      <c r="V107" s="26"/>
    </row>
    <row r="108" spans="1:72" s="2" customFormat="1" ht="30" customHeight="1" x14ac:dyDescent="0.3">
      <c r="A108" s="53">
        <v>100</v>
      </c>
      <c r="B108" s="48" t="s">
        <v>74</v>
      </c>
      <c r="C108" s="49" t="s">
        <v>232</v>
      </c>
      <c r="D108" s="48" t="s">
        <v>39</v>
      </c>
      <c r="E108" s="48" t="s">
        <v>53</v>
      </c>
      <c r="F108" s="49" t="s">
        <v>215</v>
      </c>
      <c r="G108" s="50" t="s">
        <v>216</v>
      </c>
      <c r="H108" s="50" t="s">
        <v>216</v>
      </c>
      <c r="I108" s="60">
        <v>46000</v>
      </c>
      <c r="J108" s="60">
        <v>1289.46</v>
      </c>
      <c r="K108" s="60">
        <v>25</v>
      </c>
      <c r="L108" s="60">
        <f t="shared" si="0"/>
        <v>1320.2</v>
      </c>
      <c r="M108" s="60">
        <f t="shared" si="78"/>
        <v>3265.9999999999995</v>
      </c>
      <c r="N108" s="60">
        <f t="shared" si="79"/>
        <v>506.00000000000006</v>
      </c>
      <c r="O108" s="60">
        <f t="shared" si="80"/>
        <v>1398.4</v>
      </c>
      <c r="P108" s="60">
        <f t="shared" si="81"/>
        <v>3261.4</v>
      </c>
      <c r="Q108" s="60">
        <f t="shared" si="82"/>
        <v>2718.6000000000004</v>
      </c>
      <c r="R108" s="60">
        <f t="shared" si="83"/>
        <v>4033.06</v>
      </c>
      <c r="S108" s="60">
        <f t="shared" si="84"/>
        <v>7033.4</v>
      </c>
      <c r="T108" s="60">
        <f t="shared" si="85"/>
        <v>41966.94</v>
      </c>
      <c r="U108" s="62" t="s">
        <v>282</v>
      </c>
      <c r="V108" s="26"/>
    </row>
    <row r="109" spans="1:72" s="2" customFormat="1" ht="30" customHeight="1" x14ac:dyDescent="0.3">
      <c r="A109" s="53">
        <v>101</v>
      </c>
      <c r="B109" s="48" t="s">
        <v>76</v>
      </c>
      <c r="C109" s="49" t="s">
        <v>232</v>
      </c>
      <c r="D109" s="48" t="s">
        <v>39</v>
      </c>
      <c r="E109" s="48" t="s">
        <v>41</v>
      </c>
      <c r="F109" s="49" t="s">
        <v>215</v>
      </c>
      <c r="G109" s="50" t="s">
        <v>216</v>
      </c>
      <c r="H109" s="50" t="s">
        <v>216</v>
      </c>
      <c r="I109" s="60">
        <v>41000</v>
      </c>
      <c r="J109" s="60">
        <v>583.79</v>
      </c>
      <c r="K109" s="60">
        <v>25</v>
      </c>
      <c r="L109" s="60">
        <f t="shared" si="0"/>
        <v>1176.7</v>
      </c>
      <c r="M109" s="60">
        <f t="shared" si="78"/>
        <v>2910.9999999999995</v>
      </c>
      <c r="N109" s="60">
        <f t="shared" si="79"/>
        <v>451.00000000000006</v>
      </c>
      <c r="O109" s="60">
        <f t="shared" si="80"/>
        <v>1246.4000000000001</v>
      </c>
      <c r="P109" s="60">
        <f t="shared" si="81"/>
        <v>2906.9</v>
      </c>
      <c r="Q109" s="60">
        <f t="shared" si="82"/>
        <v>2423.1000000000004</v>
      </c>
      <c r="R109" s="60">
        <f t="shared" si="83"/>
        <v>3031.8900000000003</v>
      </c>
      <c r="S109" s="60">
        <f t="shared" si="84"/>
        <v>6268.9</v>
      </c>
      <c r="T109" s="60">
        <f t="shared" si="85"/>
        <v>37968.11</v>
      </c>
      <c r="U109" s="62" t="s">
        <v>282</v>
      </c>
      <c r="V109" s="26"/>
    </row>
    <row r="110" spans="1:72" s="2" customFormat="1" ht="30" customHeight="1" x14ac:dyDescent="0.3">
      <c r="A110" s="53">
        <v>102</v>
      </c>
      <c r="B110" s="48" t="s">
        <v>334</v>
      </c>
      <c r="C110" s="49" t="s">
        <v>231</v>
      </c>
      <c r="D110" s="48" t="s">
        <v>220</v>
      </c>
      <c r="E110" s="48" t="s">
        <v>221</v>
      </c>
      <c r="F110" s="49" t="s">
        <v>215</v>
      </c>
      <c r="G110" s="50" t="s">
        <v>216</v>
      </c>
      <c r="H110" s="50" t="s">
        <v>216</v>
      </c>
      <c r="I110" s="60">
        <v>46000</v>
      </c>
      <c r="J110" s="60">
        <v>1289.46</v>
      </c>
      <c r="K110" s="60">
        <v>25</v>
      </c>
      <c r="L110" s="60">
        <f t="shared" si="0"/>
        <v>1320.2</v>
      </c>
      <c r="M110" s="60">
        <f t="shared" si="78"/>
        <v>3265.9999999999995</v>
      </c>
      <c r="N110" s="60">
        <f t="shared" si="79"/>
        <v>506.00000000000006</v>
      </c>
      <c r="O110" s="60">
        <f t="shared" si="80"/>
        <v>1398.4</v>
      </c>
      <c r="P110" s="60">
        <f t="shared" si="81"/>
        <v>3261.4</v>
      </c>
      <c r="Q110" s="60">
        <f t="shared" si="82"/>
        <v>2718.6000000000004</v>
      </c>
      <c r="R110" s="60">
        <f t="shared" si="83"/>
        <v>4033.06</v>
      </c>
      <c r="S110" s="60">
        <f t="shared" si="84"/>
        <v>7033.4</v>
      </c>
      <c r="T110" s="60">
        <f t="shared" si="85"/>
        <v>41966.94</v>
      </c>
      <c r="U110" s="62" t="s">
        <v>282</v>
      </c>
      <c r="V110" s="26"/>
    </row>
    <row r="111" spans="1:72" s="38" customFormat="1" ht="30" customHeight="1" x14ac:dyDescent="0.3">
      <c r="A111" s="53">
        <v>103</v>
      </c>
      <c r="B111" s="48" t="s">
        <v>229</v>
      </c>
      <c r="C111" s="49" t="s">
        <v>231</v>
      </c>
      <c r="D111" s="48" t="s">
        <v>220</v>
      </c>
      <c r="E111" s="48" t="s">
        <v>221</v>
      </c>
      <c r="F111" s="49" t="s">
        <v>215</v>
      </c>
      <c r="G111" s="50" t="s">
        <v>216</v>
      </c>
      <c r="H111" s="50" t="s">
        <v>216</v>
      </c>
      <c r="I111" s="60">
        <v>44000</v>
      </c>
      <c r="J111" s="60">
        <v>1007.19</v>
      </c>
      <c r="K111" s="60">
        <v>25</v>
      </c>
      <c r="L111" s="60">
        <f t="shared" si="0"/>
        <v>1262.8</v>
      </c>
      <c r="M111" s="60">
        <f t="shared" si="78"/>
        <v>3123.9999999999995</v>
      </c>
      <c r="N111" s="60">
        <f t="shared" si="79"/>
        <v>484.00000000000006</v>
      </c>
      <c r="O111" s="60">
        <f t="shared" si="80"/>
        <v>1337.6</v>
      </c>
      <c r="P111" s="60">
        <f t="shared" si="81"/>
        <v>3119.6000000000004</v>
      </c>
      <c r="Q111" s="60">
        <f t="shared" si="82"/>
        <v>2600.3999999999996</v>
      </c>
      <c r="R111" s="60">
        <f t="shared" ref="R111" si="86">SUM(J111+K111+L111+O111)</f>
        <v>3632.5899999999997</v>
      </c>
      <c r="S111" s="60">
        <f t="shared" si="84"/>
        <v>6727.6</v>
      </c>
      <c r="T111" s="60">
        <f t="shared" si="85"/>
        <v>40367.410000000003</v>
      </c>
      <c r="U111" s="62" t="s">
        <v>282</v>
      </c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</row>
    <row r="112" spans="1:72" s="38" customFormat="1" ht="30" customHeight="1" x14ac:dyDescent="0.3">
      <c r="A112" s="53">
        <v>104</v>
      </c>
      <c r="B112" s="48" t="s">
        <v>219</v>
      </c>
      <c r="C112" s="49" t="s">
        <v>232</v>
      </c>
      <c r="D112" s="48" t="s">
        <v>400</v>
      </c>
      <c r="E112" s="48" t="s">
        <v>196</v>
      </c>
      <c r="F112" s="49" t="s">
        <v>215</v>
      </c>
      <c r="G112" s="50" t="s">
        <v>216</v>
      </c>
      <c r="H112" s="50" t="s">
        <v>216</v>
      </c>
      <c r="I112" s="60">
        <v>80000</v>
      </c>
      <c r="J112" s="60">
        <v>7400.87</v>
      </c>
      <c r="K112" s="60">
        <v>25</v>
      </c>
      <c r="L112" s="60">
        <f>I112*2.87%</f>
        <v>2296</v>
      </c>
      <c r="M112" s="60">
        <f>I112*7.1%</f>
        <v>5679.9999999999991</v>
      </c>
      <c r="N112" s="60">
        <f>I112*1.1%</f>
        <v>880.00000000000011</v>
      </c>
      <c r="O112" s="60">
        <f>I112*3.04%</f>
        <v>2432</v>
      </c>
      <c r="P112" s="60">
        <f>I112*7.09%</f>
        <v>5672</v>
      </c>
      <c r="Q112" s="60">
        <f>+L112+O112</f>
        <v>4728</v>
      </c>
      <c r="R112" s="60">
        <f>SUM(J112+K112+L112+O112)</f>
        <v>12153.869999999999</v>
      </c>
      <c r="S112" s="60">
        <f>SUM(M112+N112+P112)</f>
        <v>12232</v>
      </c>
      <c r="T112" s="60">
        <f>I112-R112</f>
        <v>67846.13</v>
      </c>
      <c r="U112" s="62" t="s">
        <v>282</v>
      </c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</row>
    <row r="113" spans="1:22" s="26" customFormat="1" ht="30" customHeight="1" x14ac:dyDescent="0.3">
      <c r="A113" s="53">
        <v>105</v>
      </c>
      <c r="B113" s="48" t="s">
        <v>285</v>
      </c>
      <c r="C113" s="49" t="s">
        <v>232</v>
      </c>
      <c r="D113" s="48" t="s">
        <v>286</v>
      </c>
      <c r="E113" s="48" t="s">
        <v>1</v>
      </c>
      <c r="F113" s="49" t="s">
        <v>215</v>
      </c>
      <c r="G113" s="50" t="s">
        <v>216</v>
      </c>
      <c r="H113" s="50" t="s">
        <v>216</v>
      </c>
      <c r="I113" s="60">
        <v>80000</v>
      </c>
      <c r="J113" s="60">
        <v>7400.87</v>
      </c>
      <c r="K113" s="60">
        <v>25</v>
      </c>
      <c r="L113" s="60">
        <f>I113*2.87%</f>
        <v>2296</v>
      </c>
      <c r="M113" s="60">
        <f>I113*7.1%</f>
        <v>5679.9999999999991</v>
      </c>
      <c r="N113" s="60">
        <f>I113*1.1%</f>
        <v>880.00000000000011</v>
      </c>
      <c r="O113" s="60">
        <f>I113*3.04%</f>
        <v>2432</v>
      </c>
      <c r="P113" s="60">
        <f>I113*7.09%</f>
        <v>5672</v>
      </c>
      <c r="Q113" s="60">
        <f>+L113+O113</f>
        <v>4728</v>
      </c>
      <c r="R113" s="60">
        <f>SUM(J113+K113+L113+O113)</f>
        <v>12153.869999999999</v>
      </c>
      <c r="S113" s="60">
        <f>SUM(M113+N113+P113)</f>
        <v>12232</v>
      </c>
      <c r="T113" s="60">
        <f>I113-R113</f>
        <v>67846.13</v>
      </c>
      <c r="U113" s="62" t="s">
        <v>282</v>
      </c>
    </row>
    <row r="114" spans="1:22" s="2" customFormat="1" ht="30" customHeight="1" x14ac:dyDescent="0.3">
      <c r="A114" s="53">
        <v>106</v>
      </c>
      <c r="B114" s="48" t="s">
        <v>52</v>
      </c>
      <c r="C114" s="49" t="s">
        <v>231</v>
      </c>
      <c r="D114" s="48" t="s">
        <v>51</v>
      </c>
      <c r="E114" s="48" t="s">
        <v>18</v>
      </c>
      <c r="F114" s="49" t="s">
        <v>215</v>
      </c>
      <c r="G114" s="50" t="s">
        <v>216</v>
      </c>
      <c r="H114" s="50" t="s">
        <v>216</v>
      </c>
      <c r="I114" s="60">
        <v>60000</v>
      </c>
      <c r="J114" s="60">
        <v>3486.68</v>
      </c>
      <c r="K114" s="60">
        <v>25</v>
      </c>
      <c r="L114" s="60">
        <f t="shared" si="0"/>
        <v>1722</v>
      </c>
      <c r="M114" s="60">
        <f t="shared" ref="M114:M139" si="87">I114*7.1%</f>
        <v>4260</v>
      </c>
      <c r="N114" s="60">
        <f t="shared" ref="N114:N138" si="88">I114*1.1%</f>
        <v>660.00000000000011</v>
      </c>
      <c r="O114" s="60">
        <f t="shared" ref="O114:O139" si="89">I114*3.04%</f>
        <v>1824</v>
      </c>
      <c r="P114" s="60">
        <f t="shared" ref="P114:P139" si="90">I114*7.09%</f>
        <v>4254</v>
      </c>
      <c r="Q114" s="60">
        <f t="shared" ref="Q114:Q139" si="91">+L114+O114</f>
        <v>3546</v>
      </c>
      <c r="R114" s="60">
        <f t="shared" ref="R114:R132" si="92">SUM(J114+K114+L114+O114)</f>
        <v>7057.68</v>
      </c>
      <c r="S114" s="60">
        <f t="shared" ref="S114:S132" si="93">SUM(M114+N114+P114)</f>
        <v>9174</v>
      </c>
      <c r="T114" s="60">
        <f t="shared" ref="T114:T132" si="94">I114-R114</f>
        <v>52942.32</v>
      </c>
      <c r="U114" s="62" t="s">
        <v>282</v>
      </c>
      <c r="V114" s="26"/>
    </row>
    <row r="115" spans="1:22" s="2" customFormat="1" ht="30" customHeight="1" x14ac:dyDescent="0.3">
      <c r="A115" s="53">
        <v>107</v>
      </c>
      <c r="B115" s="48" t="s">
        <v>435</v>
      </c>
      <c r="C115" s="49" t="s">
        <v>232</v>
      </c>
      <c r="D115" s="48" t="s">
        <v>51</v>
      </c>
      <c r="E115" s="48" t="s">
        <v>436</v>
      </c>
      <c r="F115" s="49" t="s">
        <v>215</v>
      </c>
      <c r="G115" s="50" t="s">
        <v>216</v>
      </c>
      <c r="H115" s="50" t="s">
        <v>216</v>
      </c>
      <c r="I115" s="60">
        <v>61000</v>
      </c>
      <c r="J115" s="60">
        <v>3674.86</v>
      </c>
      <c r="K115" s="60">
        <v>25</v>
      </c>
      <c r="L115" s="60">
        <f t="shared" si="0"/>
        <v>1750.7</v>
      </c>
      <c r="M115" s="60">
        <f t="shared" si="87"/>
        <v>4331</v>
      </c>
      <c r="N115" s="60">
        <f t="shared" si="88"/>
        <v>671.00000000000011</v>
      </c>
      <c r="O115" s="60">
        <f t="shared" si="89"/>
        <v>1854.4</v>
      </c>
      <c r="P115" s="60">
        <f t="shared" si="90"/>
        <v>4324.9000000000005</v>
      </c>
      <c r="Q115" s="60">
        <f t="shared" si="91"/>
        <v>3605.1000000000004</v>
      </c>
      <c r="R115" s="60">
        <f t="shared" si="92"/>
        <v>7304.9600000000009</v>
      </c>
      <c r="S115" s="60">
        <f t="shared" si="93"/>
        <v>9326.9000000000015</v>
      </c>
      <c r="T115" s="60">
        <f t="shared" si="94"/>
        <v>53695.040000000001</v>
      </c>
      <c r="U115" s="62" t="s">
        <v>282</v>
      </c>
      <c r="V115" s="26"/>
    </row>
    <row r="116" spans="1:22" s="2" customFormat="1" ht="30" customHeight="1" x14ac:dyDescent="0.3">
      <c r="A116" s="53">
        <v>108</v>
      </c>
      <c r="B116" s="48" t="s">
        <v>131</v>
      </c>
      <c r="C116" s="49" t="s">
        <v>232</v>
      </c>
      <c r="D116" s="48" t="s">
        <v>51</v>
      </c>
      <c r="E116" s="48" t="s">
        <v>53</v>
      </c>
      <c r="F116" s="49" t="s">
        <v>215</v>
      </c>
      <c r="G116" s="50" t="s">
        <v>216</v>
      </c>
      <c r="H116" s="50" t="s">
        <v>216</v>
      </c>
      <c r="I116" s="60">
        <v>46000</v>
      </c>
      <c r="J116" s="60">
        <v>1032.1400000000001</v>
      </c>
      <c r="K116" s="60">
        <v>25</v>
      </c>
      <c r="L116" s="60">
        <f t="shared" si="0"/>
        <v>1320.2</v>
      </c>
      <c r="M116" s="60">
        <f t="shared" si="87"/>
        <v>3265.9999999999995</v>
      </c>
      <c r="N116" s="60">
        <f t="shared" si="88"/>
        <v>506.00000000000006</v>
      </c>
      <c r="O116" s="60">
        <f t="shared" si="89"/>
        <v>1398.4</v>
      </c>
      <c r="P116" s="60">
        <f t="shared" si="90"/>
        <v>3261.4</v>
      </c>
      <c r="Q116" s="60">
        <f t="shared" si="91"/>
        <v>2718.6000000000004</v>
      </c>
      <c r="R116" s="60">
        <f t="shared" si="92"/>
        <v>3775.7400000000002</v>
      </c>
      <c r="S116" s="60">
        <f t="shared" si="93"/>
        <v>7033.4</v>
      </c>
      <c r="T116" s="60">
        <f t="shared" si="94"/>
        <v>42224.26</v>
      </c>
      <c r="U116" s="62" t="s">
        <v>282</v>
      </c>
      <c r="V116" s="26"/>
    </row>
    <row r="117" spans="1:22" s="2" customFormat="1" ht="30" customHeight="1" x14ac:dyDescent="0.3">
      <c r="A117" s="53">
        <v>109</v>
      </c>
      <c r="B117" s="48" t="s">
        <v>54</v>
      </c>
      <c r="C117" s="49" t="s">
        <v>232</v>
      </c>
      <c r="D117" s="48" t="s">
        <v>51</v>
      </c>
      <c r="E117" s="48" t="s">
        <v>53</v>
      </c>
      <c r="F117" s="49" t="s">
        <v>215</v>
      </c>
      <c r="G117" s="50" t="s">
        <v>216</v>
      </c>
      <c r="H117" s="50" t="s">
        <v>216</v>
      </c>
      <c r="I117" s="60">
        <v>46000</v>
      </c>
      <c r="J117" s="60">
        <v>1289.46</v>
      </c>
      <c r="K117" s="60">
        <v>25</v>
      </c>
      <c r="L117" s="60">
        <f t="shared" si="0"/>
        <v>1320.2</v>
      </c>
      <c r="M117" s="60">
        <f t="shared" si="87"/>
        <v>3265.9999999999995</v>
      </c>
      <c r="N117" s="60">
        <f t="shared" si="88"/>
        <v>506.00000000000006</v>
      </c>
      <c r="O117" s="60">
        <f t="shared" si="89"/>
        <v>1398.4</v>
      </c>
      <c r="P117" s="60">
        <f t="shared" si="90"/>
        <v>3261.4</v>
      </c>
      <c r="Q117" s="60">
        <f t="shared" si="91"/>
        <v>2718.6000000000004</v>
      </c>
      <c r="R117" s="60">
        <f t="shared" si="92"/>
        <v>4033.06</v>
      </c>
      <c r="S117" s="60">
        <f t="shared" si="93"/>
        <v>7033.4</v>
      </c>
      <c r="T117" s="60">
        <f t="shared" si="94"/>
        <v>41966.94</v>
      </c>
      <c r="U117" s="62" t="s">
        <v>282</v>
      </c>
      <c r="V117" s="26"/>
    </row>
    <row r="118" spans="1:22" s="2" customFormat="1" ht="30" customHeight="1" x14ac:dyDescent="0.3">
      <c r="A118" s="53">
        <v>110</v>
      </c>
      <c r="B118" s="48" t="s">
        <v>132</v>
      </c>
      <c r="C118" s="49" t="s">
        <v>232</v>
      </c>
      <c r="D118" s="48" t="s">
        <v>51</v>
      </c>
      <c r="E118" s="48" t="s">
        <v>53</v>
      </c>
      <c r="F118" s="49" t="s">
        <v>215</v>
      </c>
      <c r="G118" s="50" t="s">
        <v>216</v>
      </c>
      <c r="H118" s="50" t="s">
        <v>216</v>
      </c>
      <c r="I118" s="60">
        <v>46000</v>
      </c>
      <c r="J118" s="60">
        <v>1032.1400000000001</v>
      </c>
      <c r="K118" s="60">
        <v>25</v>
      </c>
      <c r="L118" s="60">
        <f t="shared" si="0"/>
        <v>1320.2</v>
      </c>
      <c r="M118" s="60">
        <f t="shared" si="87"/>
        <v>3265.9999999999995</v>
      </c>
      <c r="N118" s="60">
        <f t="shared" si="88"/>
        <v>506.00000000000006</v>
      </c>
      <c r="O118" s="60">
        <f t="shared" si="89"/>
        <v>1398.4</v>
      </c>
      <c r="P118" s="60">
        <f t="shared" si="90"/>
        <v>3261.4</v>
      </c>
      <c r="Q118" s="60">
        <f t="shared" si="91"/>
        <v>2718.6000000000004</v>
      </c>
      <c r="R118" s="60">
        <f t="shared" si="92"/>
        <v>3775.7400000000002</v>
      </c>
      <c r="S118" s="60">
        <f t="shared" si="93"/>
        <v>7033.4</v>
      </c>
      <c r="T118" s="60">
        <f t="shared" si="94"/>
        <v>42224.26</v>
      </c>
      <c r="U118" s="62" t="s">
        <v>282</v>
      </c>
      <c r="V118" s="26"/>
    </row>
    <row r="119" spans="1:22" s="2" customFormat="1" ht="30" customHeight="1" x14ac:dyDescent="0.3">
      <c r="A119" s="53">
        <v>111</v>
      </c>
      <c r="B119" s="48" t="s">
        <v>128</v>
      </c>
      <c r="C119" s="49" t="s">
        <v>232</v>
      </c>
      <c r="D119" s="48" t="s">
        <v>127</v>
      </c>
      <c r="E119" s="48" t="s">
        <v>18</v>
      </c>
      <c r="F119" s="49" t="s">
        <v>215</v>
      </c>
      <c r="G119" s="50" t="s">
        <v>216</v>
      </c>
      <c r="H119" s="50" t="s">
        <v>216</v>
      </c>
      <c r="I119" s="60">
        <v>60000</v>
      </c>
      <c r="J119" s="60">
        <v>3143.58</v>
      </c>
      <c r="K119" s="60">
        <v>25</v>
      </c>
      <c r="L119" s="60">
        <f t="shared" si="0"/>
        <v>1722</v>
      </c>
      <c r="M119" s="60">
        <f t="shared" si="87"/>
        <v>4260</v>
      </c>
      <c r="N119" s="60">
        <f t="shared" si="88"/>
        <v>660.00000000000011</v>
      </c>
      <c r="O119" s="60">
        <f t="shared" si="89"/>
        <v>1824</v>
      </c>
      <c r="P119" s="60">
        <f t="shared" si="90"/>
        <v>4254</v>
      </c>
      <c r="Q119" s="60">
        <f t="shared" si="91"/>
        <v>3546</v>
      </c>
      <c r="R119" s="60">
        <f t="shared" si="92"/>
        <v>6714.58</v>
      </c>
      <c r="S119" s="60">
        <f t="shared" si="93"/>
        <v>9174</v>
      </c>
      <c r="T119" s="60">
        <f t="shared" si="94"/>
        <v>53285.42</v>
      </c>
      <c r="U119" s="62" t="s">
        <v>282</v>
      </c>
      <c r="V119" s="26"/>
    </row>
    <row r="120" spans="1:22" s="2" customFormat="1" ht="30" customHeight="1" x14ac:dyDescent="0.3">
      <c r="A120" s="53">
        <v>112</v>
      </c>
      <c r="B120" s="48" t="s">
        <v>56</v>
      </c>
      <c r="C120" s="49" t="s">
        <v>232</v>
      </c>
      <c r="D120" s="48" t="s">
        <v>55</v>
      </c>
      <c r="E120" s="48" t="s">
        <v>18</v>
      </c>
      <c r="F120" s="49" t="s">
        <v>215</v>
      </c>
      <c r="G120" s="50" t="s">
        <v>216</v>
      </c>
      <c r="H120" s="50" t="s">
        <v>216</v>
      </c>
      <c r="I120" s="60">
        <v>60000</v>
      </c>
      <c r="J120" s="60">
        <v>3486.68</v>
      </c>
      <c r="K120" s="60">
        <v>25</v>
      </c>
      <c r="L120" s="60">
        <f t="shared" si="0"/>
        <v>1722</v>
      </c>
      <c r="M120" s="60">
        <f t="shared" si="87"/>
        <v>4260</v>
      </c>
      <c r="N120" s="60">
        <f t="shared" si="88"/>
        <v>660.00000000000011</v>
      </c>
      <c r="O120" s="60">
        <f t="shared" si="89"/>
        <v>1824</v>
      </c>
      <c r="P120" s="60">
        <f t="shared" si="90"/>
        <v>4254</v>
      </c>
      <c r="Q120" s="60">
        <f t="shared" si="91"/>
        <v>3546</v>
      </c>
      <c r="R120" s="60">
        <f t="shared" si="92"/>
        <v>7057.68</v>
      </c>
      <c r="S120" s="60">
        <f t="shared" si="93"/>
        <v>9174</v>
      </c>
      <c r="T120" s="60">
        <f t="shared" si="94"/>
        <v>52942.32</v>
      </c>
      <c r="U120" s="62" t="s">
        <v>282</v>
      </c>
      <c r="V120" s="26"/>
    </row>
    <row r="121" spans="1:22" s="2" customFormat="1" ht="30" customHeight="1" x14ac:dyDescent="0.3">
      <c r="A121" s="53">
        <v>113</v>
      </c>
      <c r="B121" s="48" t="s">
        <v>271</v>
      </c>
      <c r="C121" s="49" t="s">
        <v>232</v>
      </c>
      <c r="D121" s="48" t="s">
        <v>57</v>
      </c>
      <c r="E121" s="48" t="s">
        <v>58</v>
      </c>
      <c r="F121" s="49" t="s">
        <v>215</v>
      </c>
      <c r="G121" s="50" t="s">
        <v>216</v>
      </c>
      <c r="H121" s="50" t="s">
        <v>216</v>
      </c>
      <c r="I121" s="60">
        <v>45000</v>
      </c>
      <c r="J121" s="60">
        <v>1148.33</v>
      </c>
      <c r="K121" s="60">
        <v>25</v>
      </c>
      <c r="L121" s="60">
        <f t="shared" ref="L121:L212" si="95">I121*2.87%</f>
        <v>1291.5</v>
      </c>
      <c r="M121" s="60">
        <f t="shared" si="87"/>
        <v>3194.9999999999995</v>
      </c>
      <c r="N121" s="60">
        <f t="shared" si="88"/>
        <v>495.00000000000006</v>
      </c>
      <c r="O121" s="60">
        <f t="shared" si="89"/>
        <v>1368</v>
      </c>
      <c r="P121" s="60">
        <f t="shared" si="90"/>
        <v>3190.5</v>
      </c>
      <c r="Q121" s="60">
        <f t="shared" si="91"/>
        <v>2659.5</v>
      </c>
      <c r="R121" s="60">
        <f t="shared" si="92"/>
        <v>3832.83</v>
      </c>
      <c r="S121" s="60">
        <f t="shared" si="93"/>
        <v>6880.5</v>
      </c>
      <c r="T121" s="60">
        <f t="shared" si="94"/>
        <v>41167.17</v>
      </c>
      <c r="U121" s="62" t="s">
        <v>282</v>
      </c>
      <c r="V121" s="26"/>
    </row>
    <row r="122" spans="1:22" s="52" customFormat="1" ht="30" customHeight="1" x14ac:dyDescent="0.3">
      <c r="A122" s="53">
        <v>114</v>
      </c>
      <c r="B122" s="48" t="s">
        <v>146</v>
      </c>
      <c r="C122" s="49" t="s">
        <v>232</v>
      </c>
      <c r="D122" s="48" t="s">
        <v>57</v>
      </c>
      <c r="E122" s="48" t="s">
        <v>82</v>
      </c>
      <c r="F122" s="49" t="s">
        <v>215</v>
      </c>
      <c r="G122" s="50" t="s">
        <v>216</v>
      </c>
      <c r="H122" s="50" t="s">
        <v>216</v>
      </c>
      <c r="I122" s="60">
        <v>45000</v>
      </c>
      <c r="J122" s="60">
        <v>891.01</v>
      </c>
      <c r="K122" s="60">
        <v>25</v>
      </c>
      <c r="L122" s="60">
        <f>I122*2.87%</f>
        <v>1291.5</v>
      </c>
      <c r="M122" s="60">
        <f>I122*7.1%</f>
        <v>3194.9999999999995</v>
      </c>
      <c r="N122" s="60">
        <f>I122*1.1%</f>
        <v>495.00000000000006</v>
      </c>
      <c r="O122" s="60">
        <f>I122*3.04%</f>
        <v>1368</v>
      </c>
      <c r="P122" s="60">
        <f>I122*7.09%</f>
        <v>3190.5</v>
      </c>
      <c r="Q122" s="60">
        <f>+L122+O122</f>
        <v>2659.5</v>
      </c>
      <c r="R122" s="60">
        <f>SUM(J122+K122+L122+O122)</f>
        <v>3575.51</v>
      </c>
      <c r="S122" s="60">
        <f>SUM(M122+N122+P122)</f>
        <v>6880.5</v>
      </c>
      <c r="T122" s="60">
        <f>I122-R122</f>
        <v>41424.49</v>
      </c>
      <c r="U122" s="62" t="s">
        <v>282</v>
      </c>
      <c r="V122" s="51"/>
    </row>
    <row r="123" spans="1:22" s="2" customFormat="1" ht="30" customHeight="1" x14ac:dyDescent="0.3">
      <c r="A123" s="53">
        <v>115</v>
      </c>
      <c r="B123" s="48" t="s">
        <v>166</v>
      </c>
      <c r="C123" s="49" t="s">
        <v>232</v>
      </c>
      <c r="D123" s="48" t="s">
        <v>167</v>
      </c>
      <c r="E123" s="48" t="s">
        <v>18</v>
      </c>
      <c r="F123" s="49" t="s">
        <v>215</v>
      </c>
      <c r="G123" s="50" t="s">
        <v>216</v>
      </c>
      <c r="H123" s="50" t="s">
        <v>216</v>
      </c>
      <c r="I123" s="60">
        <v>60000</v>
      </c>
      <c r="J123" s="60">
        <v>3486.68</v>
      </c>
      <c r="K123" s="60">
        <v>25</v>
      </c>
      <c r="L123" s="60">
        <f t="shared" si="95"/>
        <v>1722</v>
      </c>
      <c r="M123" s="60">
        <f t="shared" si="87"/>
        <v>4260</v>
      </c>
      <c r="N123" s="60">
        <f t="shared" si="88"/>
        <v>660.00000000000011</v>
      </c>
      <c r="O123" s="60">
        <f t="shared" si="89"/>
        <v>1824</v>
      </c>
      <c r="P123" s="60">
        <f t="shared" si="90"/>
        <v>4254</v>
      </c>
      <c r="Q123" s="60">
        <f t="shared" si="91"/>
        <v>3546</v>
      </c>
      <c r="R123" s="60">
        <f t="shared" si="92"/>
        <v>7057.68</v>
      </c>
      <c r="S123" s="60">
        <f t="shared" si="93"/>
        <v>9174</v>
      </c>
      <c r="T123" s="60">
        <f t="shared" si="94"/>
        <v>52942.32</v>
      </c>
      <c r="U123" s="62" t="s">
        <v>282</v>
      </c>
      <c r="V123" s="26"/>
    </row>
    <row r="124" spans="1:22" s="39" customFormat="1" ht="30" customHeight="1" x14ac:dyDescent="0.3">
      <c r="A124" s="53">
        <v>116</v>
      </c>
      <c r="B124" s="49" t="s">
        <v>124</v>
      </c>
      <c r="C124" s="49" t="s">
        <v>232</v>
      </c>
      <c r="D124" s="48" t="s">
        <v>123</v>
      </c>
      <c r="E124" s="49" t="s">
        <v>58</v>
      </c>
      <c r="F124" s="49" t="s">
        <v>215</v>
      </c>
      <c r="G124" s="50" t="s">
        <v>216</v>
      </c>
      <c r="H124" s="50" t="s">
        <v>216</v>
      </c>
      <c r="I124" s="60">
        <v>46000</v>
      </c>
      <c r="J124" s="60">
        <v>1289.46</v>
      </c>
      <c r="K124" s="60">
        <v>25</v>
      </c>
      <c r="L124" s="60">
        <f t="shared" si="95"/>
        <v>1320.2</v>
      </c>
      <c r="M124" s="60">
        <f t="shared" si="87"/>
        <v>3265.9999999999995</v>
      </c>
      <c r="N124" s="60">
        <f t="shared" si="88"/>
        <v>506.00000000000006</v>
      </c>
      <c r="O124" s="60">
        <f t="shared" si="89"/>
        <v>1398.4</v>
      </c>
      <c r="P124" s="60">
        <f t="shared" si="90"/>
        <v>3261.4</v>
      </c>
      <c r="Q124" s="60">
        <f t="shared" si="91"/>
        <v>2718.6000000000004</v>
      </c>
      <c r="R124" s="63">
        <f t="shared" si="92"/>
        <v>4033.06</v>
      </c>
      <c r="S124" s="63">
        <f t="shared" si="93"/>
        <v>7033.4</v>
      </c>
      <c r="T124" s="63">
        <f t="shared" si="94"/>
        <v>41966.94</v>
      </c>
      <c r="U124" s="62" t="s">
        <v>282</v>
      </c>
      <c r="V124" s="40"/>
    </row>
    <row r="125" spans="1:22" s="2" customFormat="1" ht="30" customHeight="1" x14ac:dyDescent="0.3">
      <c r="A125" s="53">
        <v>117</v>
      </c>
      <c r="B125" s="48" t="s">
        <v>401</v>
      </c>
      <c r="C125" s="49" t="s">
        <v>231</v>
      </c>
      <c r="D125" s="48" t="s">
        <v>123</v>
      </c>
      <c r="E125" s="48" t="s">
        <v>53</v>
      </c>
      <c r="F125" s="49" t="s">
        <v>215</v>
      </c>
      <c r="G125" s="50" t="s">
        <v>216</v>
      </c>
      <c r="H125" s="50" t="s">
        <v>216</v>
      </c>
      <c r="I125" s="60">
        <v>46000</v>
      </c>
      <c r="J125" s="60">
        <v>1289.46</v>
      </c>
      <c r="K125" s="60">
        <v>25</v>
      </c>
      <c r="L125" s="60">
        <f t="shared" ref="L125" si="96">I125*2.87%</f>
        <v>1320.2</v>
      </c>
      <c r="M125" s="60">
        <f t="shared" ref="M125" si="97">I125*7.1%</f>
        <v>3265.9999999999995</v>
      </c>
      <c r="N125" s="60">
        <f t="shared" ref="N125" si="98">I125*1.1%</f>
        <v>506.00000000000006</v>
      </c>
      <c r="O125" s="60">
        <f t="shared" ref="O125" si="99">I125*3.04%</f>
        <v>1398.4</v>
      </c>
      <c r="P125" s="60">
        <f t="shared" ref="P125" si="100">I125*7.09%</f>
        <v>3261.4</v>
      </c>
      <c r="Q125" s="60">
        <f t="shared" ref="Q125" si="101">+L125+O125</f>
        <v>2718.6000000000004</v>
      </c>
      <c r="R125" s="63">
        <f t="shared" ref="R125" si="102">SUM(J125+K125+L125+O125)</f>
        <v>4033.06</v>
      </c>
      <c r="S125" s="63">
        <f t="shared" ref="S125" si="103">SUM(M125+N125+P125)</f>
        <v>7033.4</v>
      </c>
      <c r="T125" s="63">
        <f t="shared" ref="T125" si="104">I125-R125</f>
        <v>41966.94</v>
      </c>
      <c r="U125" s="62" t="s">
        <v>282</v>
      </c>
      <c r="V125" s="26"/>
    </row>
    <row r="126" spans="1:22" s="2" customFormat="1" ht="30" customHeight="1" x14ac:dyDescent="0.3">
      <c r="A126" s="53">
        <v>118</v>
      </c>
      <c r="B126" s="48" t="s">
        <v>250</v>
      </c>
      <c r="C126" s="49" t="s">
        <v>231</v>
      </c>
      <c r="D126" s="48" t="s">
        <v>251</v>
      </c>
      <c r="E126" s="48" t="s">
        <v>18</v>
      </c>
      <c r="F126" s="49" t="s">
        <v>215</v>
      </c>
      <c r="G126" s="50" t="s">
        <v>216</v>
      </c>
      <c r="H126" s="50" t="s">
        <v>216</v>
      </c>
      <c r="I126" s="60">
        <v>55000</v>
      </c>
      <c r="J126" s="60">
        <v>2559.6799999999998</v>
      </c>
      <c r="K126" s="60">
        <v>25</v>
      </c>
      <c r="L126" s="60">
        <f t="shared" ref="L126:L127" si="105">I126*2.87%</f>
        <v>1578.5</v>
      </c>
      <c r="M126" s="60">
        <f t="shared" ref="M126:M127" si="106">I126*7.1%</f>
        <v>3904.9999999999995</v>
      </c>
      <c r="N126" s="60">
        <f t="shared" ref="N126:N127" si="107">I126*1.1%</f>
        <v>605.00000000000011</v>
      </c>
      <c r="O126" s="60">
        <f t="shared" ref="O126:O127" si="108">I126*3.04%</f>
        <v>1672</v>
      </c>
      <c r="P126" s="60">
        <f t="shared" ref="P126:P127" si="109">I126*7.09%</f>
        <v>3899.5000000000005</v>
      </c>
      <c r="Q126" s="60">
        <f t="shared" ref="Q126:Q127" si="110">+L126+O126</f>
        <v>3250.5</v>
      </c>
      <c r="R126" s="60">
        <f t="shared" ref="R126:R127" si="111">SUM(J126+K126+L126+O126)</f>
        <v>5835.18</v>
      </c>
      <c r="S126" s="60">
        <f t="shared" ref="S126:S127" si="112">SUM(M126+N126+P126)</f>
        <v>8409.5</v>
      </c>
      <c r="T126" s="60">
        <f t="shared" ref="T126:T127" si="113">I126-R126</f>
        <v>49164.82</v>
      </c>
      <c r="U126" s="62" t="s">
        <v>282</v>
      </c>
      <c r="V126" s="26"/>
    </row>
    <row r="127" spans="1:22" s="2" customFormat="1" ht="30" customHeight="1" x14ac:dyDescent="0.3">
      <c r="A127" s="53">
        <v>119</v>
      </c>
      <c r="B127" s="48" t="s">
        <v>291</v>
      </c>
      <c r="C127" s="49" t="s">
        <v>231</v>
      </c>
      <c r="D127" s="48" t="s">
        <v>290</v>
      </c>
      <c r="E127" s="48" t="s">
        <v>18</v>
      </c>
      <c r="F127" s="49" t="s">
        <v>215</v>
      </c>
      <c r="G127" s="50" t="s">
        <v>216</v>
      </c>
      <c r="H127" s="50" t="s">
        <v>216</v>
      </c>
      <c r="I127" s="60">
        <v>60000</v>
      </c>
      <c r="J127" s="60">
        <v>3486.68</v>
      </c>
      <c r="K127" s="60">
        <v>25</v>
      </c>
      <c r="L127" s="60">
        <f t="shared" si="105"/>
        <v>1722</v>
      </c>
      <c r="M127" s="60">
        <f t="shared" si="106"/>
        <v>4260</v>
      </c>
      <c r="N127" s="60">
        <f t="shared" si="107"/>
        <v>660.00000000000011</v>
      </c>
      <c r="O127" s="60">
        <f t="shared" si="108"/>
        <v>1824</v>
      </c>
      <c r="P127" s="60">
        <f t="shared" si="109"/>
        <v>4254</v>
      </c>
      <c r="Q127" s="60">
        <f t="shared" si="110"/>
        <v>3546</v>
      </c>
      <c r="R127" s="60">
        <f t="shared" si="111"/>
        <v>7057.68</v>
      </c>
      <c r="S127" s="60">
        <f t="shared" si="112"/>
        <v>9174</v>
      </c>
      <c r="T127" s="60">
        <f t="shared" si="113"/>
        <v>52942.32</v>
      </c>
      <c r="U127" s="62" t="s">
        <v>282</v>
      </c>
      <c r="V127" s="26"/>
    </row>
    <row r="128" spans="1:22" s="2" customFormat="1" ht="30" customHeight="1" x14ac:dyDescent="0.3">
      <c r="A128" s="53">
        <v>120</v>
      </c>
      <c r="B128" s="48" t="s">
        <v>61</v>
      </c>
      <c r="C128" s="49" t="s">
        <v>231</v>
      </c>
      <c r="D128" s="48" t="s">
        <v>60</v>
      </c>
      <c r="E128" s="48" t="s">
        <v>59</v>
      </c>
      <c r="F128" s="49" t="s">
        <v>215</v>
      </c>
      <c r="G128" s="50" t="s">
        <v>216</v>
      </c>
      <c r="H128" s="50" t="s">
        <v>216</v>
      </c>
      <c r="I128" s="60">
        <v>55000</v>
      </c>
      <c r="J128" s="60">
        <v>2559.6799999999998</v>
      </c>
      <c r="K128" s="60">
        <v>25</v>
      </c>
      <c r="L128" s="60">
        <f t="shared" si="95"/>
        <v>1578.5</v>
      </c>
      <c r="M128" s="60">
        <f t="shared" si="87"/>
        <v>3904.9999999999995</v>
      </c>
      <c r="N128" s="60">
        <f t="shared" si="88"/>
        <v>605.00000000000011</v>
      </c>
      <c r="O128" s="60">
        <f t="shared" si="89"/>
        <v>1672</v>
      </c>
      <c r="P128" s="60">
        <f t="shared" si="90"/>
        <v>3899.5000000000005</v>
      </c>
      <c r="Q128" s="60">
        <f t="shared" si="91"/>
        <v>3250.5</v>
      </c>
      <c r="R128" s="60">
        <f t="shared" si="92"/>
        <v>5835.18</v>
      </c>
      <c r="S128" s="60">
        <f t="shared" si="93"/>
        <v>8409.5</v>
      </c>
      <c r="T128" s="60">
        <f t="shared" si="94"/>
        <v>49164.82</v>
      </c>
      <c r="U128" s="62" t="s">
        <v>282</v>
      </c>
      <c r="V128" s="26"/>
    </row>
    <row r="129" spans="1:22" s="2" customFormat="1" ht="30" customHeight="1" x14ac:dyDescent="0.3">
      <c r="A129" s="53">
        <v>121</v>
      </c>
      <c r="B129" s="48" t="s">
        <v>62</v>
      </c>
      <c r="C129" s="49" t="s">
        <v>231</v>
      </c>
      <c r="D129" s="48" t="s">
        <v>63</v>
      </c>
      <c r="E129" s="48" t="s">
        <v>59</v>
      </c>
      <c r="F129" s="49" t="s">
        <v>215</v>
      </c>
      <c r="G129" s="50" t="s">
        <v>216</v>
      </c>
      <c r="H129" s="50" t="s">
        <v>216</v>
      </c>
      <c r="I129" s="60">
        <v>55000</v>
      </c>
      <c r="J129" s="60">
        <v>2559.6799999999998</v>
      </c>
      <c r="K129" s="60">
        <v>25</v>
      </c>
      <c r="L129" s="60">
        <f t="shared" si="95"/>
        <v>1578.5</v>
      </c>
      <c r="M129" s="60">
        <f t="shared" si="87"/>
        <v>3904.9999999999995</v>
      </c>
      <c r="N129" s="60">
        <f t="shared" si="88"/>
        <v>605.00000000000011</v>
      </c>
      <c r="O129" s="60">
        <f t="shared" si="89"/>
        <v>1672</v>
      </c>
      <c r="P129" s="60">
        <f t="shared" si="90"/>
        <v>3899.5000000000005</v>
      </c>
      <c r="Q129" s="60">
        <f t="shared" si="91"/>
        <v>3250.5</v>
      </c>
      <c r="R129" s="60">
        <f t="shared" si="92"/>
        <v>5835.18</v>
      </c>
      <c r="S129" s="60">
        <f t="shared" si="93"/>
        <v>8409.5</v>
      </c>
      <c r="T129" s="60">
        <f t="shared" si="94"/>
        <v>49164.82</v>
      </c>
      <c r="U129" s="62" t="s">
        <v>282</v>
      </c>
      <c r="V129" s="26"/>
    </row>
    <row r="130" spans="1:22" s="2" customFormat="1" ht="30" customHeight="1" x14ac:dyDescent="0.3">
      <c r="A130" s="53">
        <v>122</v>
      </c>
      <c r="B130" s="48" t="s">
        <v>200</v>
      </c>
      <c r="C130" s="49" t="s">
        <v>232</v>
      </c>
      <c r="D130" s="48" t="s">
        <v>201</v>
      </c>
      <c r="E130" s="48" t="s">
        <v>53</v>
      </c>
      <c r="F130" s="49" t="s">
        <v>215</v>
      </c>
      <c r="G130" s="50" t="s">
        <v>216</v>
      </c>
      <c r="H130" s="50" t="s">
        <v>216</v>
      </c>
      <c r="I130" s="60">
        <v>46000</v>
      </c>
      <c r="J130" s="60">
        <v>1032.1400000000001</v>
      </c>
      <c r="K130" s="60">
        <v>25</v>
      </c>
      <c r="L130" s="60">
        <f t="shared" si="95"/>
        <v>1320.2</v>
      </c>
      <c r="M130" s="60">
        <f t="shared" si="87"/>
        <v>3265.9999999999995</v>
      </c>
      <c r="N130" s="60">
        <f t="shared" si="88"/>
        <v>506.00000000000006</v>
      </c>
      <c r="O130" s="60">
        <f t="shared" si="89"/>
        <v>1398.4</v>
      </c>
      <c r="P130" s="60">
        <f t="shared" si="90"/>
        <v>3261.4</v>
      </c>
      <c r="Q130" s="60">
        <f t="shared" si="91"/>
        <v>2718.6000000000004</v>
      </c>
      <c r="R130" s="60">
        <f t="shared" si="92"/>
        <v>3775.7400000000002</v>
      </c>
      <c r="S130" s="60">
        <f t="shared" si="93"/>
        <v>7033.4</v>
      </c>
      <c r="T130" s="60">
        <f t="shared" si="94"/>
        <v>42224.26</v>
      </c>
      <c r="U130" s="62" t="s">
        <v>282</v>
      </c>
      <c r="V130" s="26"/>
    </row>
    <row r="131" spans="1:22" s="2" customFormat="1" ht="30" customHeight="1" x14ac:dyDescent="0.3">
      <c r="A131" s="53">
        <v>123</v>
      </c>
      <c r="B131" s="48" t="s">
        <v>296</v>
      </c>
      <c r="C131" s="49" t="s">
        <v>231</v>
      </c>
      <c r="D131" s="48" t="s">
        <v>64</v>
      </c>
      <c r="E131" s="48" t="s">
        <v>53</v>
      </c>
      <c r="F131" s="49" t="s">
        <v>215</v>
      </c>
      <c r="G131" s="50" t="s">
        <v>216</v>
      </c>
      <c r="H131" s="50" t="s">
        <v>216</v>
      </c>
      <c r="I131" s="60">
        <v>46000</v>
      </c>
      <c r="J131" s="60">
        <v>1289.46</v>
      </c>
      <c r="K131" s="60">
        <v>25</v>
      </c>
      <c r="L131" s="60">
        <f t="shared" si="95"/>
        <v>1320.2</v>
      </c>
      <c r="M131" s="60">
        <f t="shared" si="87"/>
        <v>3265.9999999999995</v>
      </c>
      <c r="N131" s="60">
        <f t="shared" si="88"/>
        <v>506.00000000000006</v>
      </c>
      <c r="O131" s="60">
        <f t="shared" si="89"/>
        <v>1398.4</v>
      </c>
      <c r="P131" s="60">
        <f t="shared" si="90"/>
        <v>3261.4</v>
      </c>
      <c r="Q131" s="60">
        <f t="shared" si="91"/>
        <v>2718.6000000000004</v>
      </c>
      <c r="R131" s="60">
        <f t="shared" si="92"/>
        <v>4033.06</v>
      </c>
      <c r="S131" s="60">
        <f t="shared" si="93"/>
        <v>7033.4</v>
      </c>
      <c r="T131" s="60">
        <f t="shared" si="94"/>
        <v>41966.94</v>
      </c>
      <c r="U131" s="62" t="s">
        <v>282</v>
      </c>
      <c r="V131" s="26"/>
    </row>
    <row r="132" spans="1:22" s="2" customFormat="1" ht="30" customHeight="1" x14ac:dyDescent="0.3">
      <c r="A132" s="53">
        <v>124</v>
      </c>
      <c r="B132" s="48" t="s">
        <v>379</v>
      </c>
      <c r="C132" s="49" t="s">
        <v>231</v>
      </c>
      <c r="D132" s="48" t="s">
        <v>302</v>
      </c>
      <c r="E132" s="48" t="s">
        <v>1</v>
      </c>
      <c r="F132" s="49" t="s">
        <v>215</v>
      </c>
      <c r="G132" s="50" t="s">
        <v>216</v>
      </c>
      <c r="H132" s="50" t="s">
        <v>216</v>
      </c>
      <c r="I132" s="60">
        <v>50000</v>
      </c>
      <c r="J132" s="60">
        <v>1339.36</v>
      </c>
      <c r="K132" s="60">
        <v>25</v>
      </c>
      <c r="L132" s="60">
        <f t="shared" si="95"/>
        <v>1435</v>
      </c>
      <c r="M132" s="60">
        <f t="shared" si="87"/>
        <v>3549.9999999999995</v>
      </c>
      <c r="N132" s="60">
        <f t="shared" si="88"/>
        <v>550</v>
      </c>
      <c r="O132" s="60">
        <f t="shared" si="89"/>
        <v>1520</v>
      </c>
      <c r="P132" s="60">
        <f t="shared" si="90"/>
        <v>3545.0000000000005</v>
      </c>
      <c r="Q132" s="60">
        <f t="shared" si="91"/>
        <v>2955</v>
      </c>
      <c r="R132" s="60">
        <f t="shared" si="92"/>
        <v>4319.3599999999997</v>
      </c>
      <c r="S132" s="60">
        <f t="shared" si="93"/>
        <v>7645</v>
      </c>
      <c r="T132" s="60">
        <f t="shared" si="94"/>
        <v>45680.639999999999</v>
      </c>
      <c r="U132" s="62" t="s">
        <v>282</v>
      </c>
      <c r="V132" s="26"/>
    </row>
    <row r="133" spans="1:22" s="55" customFormat="1" ht="30" customHeight="1" x14ac:dyDescent="0.3">
      <c r="A133" s="53">
        <v>125</v>
      </c>
      <c r="B133" s="48" t="s">
        <v>133</v>
      </c>
      <c r="C133" s="49" t="s">
        <v>231</v>
      </c>
      <c r="D133" s="48" t="s">
        <v>302</v>
      </c>
      <c r="E133" s="48" t="s">
        <v>58</v>
      </c>
      <c r="F133" s="49" t="s">
        <v>215</v>
      </c>
      <c r="G133" s="50" t="s">
        <v>216</v>
      </c>
      <c r="H133" s="50" t="s">
        <v>216</v>
      </c>
      <c r="I133" s="60">
        <v>46000</v>
      </c>
      <c r="J133" s="60">
        <v>1289.46</v>
      </c>
      <c r="K133" s="60">
        <v>25</v>
      </c>
      <c r="L133" s="60">
        <f>I133*2.87%</f>
        <v>1320.2</v>
      </c>
      <c r="M133" s="60">
        <f>I133*7.1%</f>
        <v>3265.9999999999995</v>
      </c>
      <c r="N133" s="60">
        <f>I133*1.1%</f>
        <v>506.00000000000006</v>
      </c>
      <c r="O133" s="60">
        <f>I133*3.04%</f>
        <v>1398.4</v>
      </c>
      <c r="P133" s="60">
        <f>I133*7.09%</f>
        <v>3261.4</v>
      </c>
      <c r="Q133" s="60">
        <f>+L133+O133</f>
        <v>2718.6000000000004</v>
      </c>
      <c r="R133" s="60">
        <f>SUM(J133+K133+L133+O133)</f>
        <v>4033.06</v>
      </c>
      <c r="S133" s="60">
        <f>SUM(M133+N133+P133)</f>
        <v>7033.4</v>
      </c>
      <c r="T133" s="60">
        <f>I133-R133</f>
        <v>41966.94</v>
      </c>
      <c r="U133" s="62" t="s">
        <v>282</v>
      </c>
      <c r="V133" s="54"/>
    </row>
    <row r="134" spans="1:22" s="55" customFormat="1" ht="30" customHeight="1" x14ac:dyDescent="0.3">
      <c r="A134" s="53">
        <v>126</v>
      </c>
      <c r="B134" s="48" t="s">
        <v>319</v>
      </c>
      <c r="C134" s="49" t="s">
        <v>231</v>
      </c>
      <c r="D134" s="48" t="s">
        <v>302</v>
      </c>
      <c r="E134" s="48" t="s">
        <v>58</v>
      </c>
      <c r="F134" s="49" t="s">
        <v>215</v>
      </c>
      <c r="G134" s="50" t="s">
        <v>216</v>
      </c>
      <c r="H134" s="50" t="s">
        <v>216</v>
      </c>
      <c r="I134" s="60">
        <v>45000</v>
      </c>
      <c r="J134" s="60">
        <v>1148.33</v>
      </c>
      <c r="K134" s="60">
        <v>25</v>
      </c>
      <c r="L134" s="60">
        <f>I134*2.87%</f>
        <v>1291.5</v>
      </c>
      <c r="M134" s="60">
        <f>I134*7.1%</f>
        <v>3194.9999999999995</v>
      </c>
      <c r="N134" s="60">
        <f>I134*1.1%</f>
        <v>495.00000000000006</v>
      </c>
      <c r="O134" s="60">
        <f>I134*3.04%</f>
        <v>1368</v>
      </c>
      <c r="P134" s="60">
        <f>I134*7.09%</f>
        <v>3190.5</v>
      </c>
      <c r="Q134" s="60">
        <f>+L134+O134</f>
        <v>2659.5</v>
      </c>
      <c r="R134" s="60">
        <f>SUM(J134+K134+L134+O134)</f>
        <v>3832.83</v>
      </c>
      <c r="S134" s="60">
        <f>SUM(M134+N134+P134)</f>
        <v>6880.5</v>
      </c>
      <c r="T134" s="60">
        <f>I134-R134</f>
        <v>41167.17</v>
      </c>
      <c r="U134" s="62" t="s">
        <v>282</v>
      </c>
      <c r="V134" s="54"/>
    </row>
    <row r="135" spans="1:22" s="55" customFormat="1" ht="30" customHeight="1" x14ac:dyDescent="0.3">
      <c r="A135" s="53">
        <v>127</v>
      </c>
      <c r="B135" s="48" t="s">
        <v>323</v>
      </c>
      <c r="C135" s="49" t="s">
        <v>231</v>
      </c>
      <c r="D135" s="48" t="s">
        <v>302</v>
      </c>
      <c r="E135" s="48" t="s">
        <v>53</v>
      </c>
      <c r="F135" s="49" t="s">
        <v>215</v>
      </c>
      <c r="G135" s="50" t="s">
        <v>216</v>
      </c>
      <c r="H135" s="50" t="s">
        <v>216</v>
      </c>
      <c r="I135" s="60">
        <v>46000</v>
      </c>
      <c r="J135" s="60">
        <v>1289.46</v>
      </c>
      <c r="K135" s="60">
        <v>25</v>
      </c>
      <c r="L135" s="60">
        <f>I135*2.87%</f>
        <v>1320.2</v>
      </c>
      <c r="M135" s="60">
        <f>I135*7.1%</f>
        <v>3265.9999999999995</v>
      </c>
      <c r="N135" s="60">
        <f>I135*1.1%</f>
        <v>506.00000000000006</v>
      </c>
      <c r="O135" s="60">
        <f>I135*3.04%</f>
        <v>1398.4</v>
      </c>
      <c r="P135" s="60">
        <f>I135*7.09%</f>
        <v>3261.4</v>
      </c>
      <c r="Q135" s="60">
        <f>+L135+O135</f>
        <v>2718.6000000000004</v>
      </c>
      <c r="R135" s="60">
        <f>SUM(J135+K135+L135+O135)</f>
        <v>4033.06</v>
      </c>
      <c r="S135" s="60">
        <f>SUM(M135+N135+P135)</f>
        <v>7033.4</v>
      </c>
      <c r="T135" s="60">
        <f>I135-R135</f>
        <v>41966.94</v>
      </c>
      <c r="U135" s="62" t="s">
        <v>282</v>
      </c>
      <c r="V135" s="54"/>
    </row>
    <row r="136" spans="1:22" s="2" customFormat="1" ht="30" customHeight="1" x14ac:dyDescent="0.3">
      <c r="A136" s="53">
        <v>128</v>
      </c>
      <c r="B136" s="48" t="s">
        <v>66</v>
      </c>
      <c r="C136" s="49" t="s">
        <v>231</v>
      </c>
      <c r="D136" s="48" t="s">
        <v>65</v>
      </c>
      <c r="E136" s="48" t="s">
        <v>18</v>
      </c>
      <c r="F136" s="49" t="s">
        <v>215</v>
      </c>
      <c r="G136" s="50" t="s">
        <v>216</v>
      </c>
      <c r="H136" s="50" t="s">
        <v>216</v>
      </c>
      <c r="I136" s="60">
        <v>60000</v>
      </c>
      <c r="J136" s="60">
        <v>3486.68</v>
      </c>
      <c r="K136" s="60">
        <v>25</v>
      </c>
      <c r="L136" s="60">
        <f t="shared" si="95"/>
        <v>1722</v>
      </c>
      <c r="M136" s="60">
        <f t="shared" si="87"/>
        <v>4260</v>
      </c>
      <c r="N136" s="60">
        <f t="shared" si="88"/>
        <v>660.00000000000011</v>
      </c>
      <c r="O136" s="60">
        <f t="shared" si="89"/>
        <v>1824</v>
      </c>
      <c r="P136" s="60">
        <f t="shared" si="90"/>
        <v>4254</v>
      </c>
      <c r="Q136" s="60">
        <f t="shared" si="91"/>
        <v>3546</v>
      </c>
      <c r="R136" s="60">
        <f t="shared" ref="R136:R138" si="114">SUM(J136+K136+L136+O136)</f>
        <v>7057.68</v>
      </c>
      <c r="S136" s="60">
        <f t="shared" ref="S136:S138" si="115">SUM(M136+N136+P136)</f>
        <v>9174</v>
      </c>
      <c r="T136" s="60">
        <f t="shared" ref="T136:T138" si="116">I136-R136</f>
        <v>52942.32</v>
      </c>
      <c r="U136" s="62" t="s">
        <v>282</v>
      </c>
      <c r="V136" s="26"/>
    </row>
    <row r="137" spans="1:22" s="2" customFormat="1" ht="30" customHeight="1" x14ac:dyDescent="0.3">
      <c r="A137" s="53">
        <v>129</v>
      </c>
      <c r="B137" s="48" t="s">
        <v>244</v>
      </c>
      <c r="C137" s="49" t="s">
        <v>232</v>
      </c>
      <c r="D137" s="48" t="s">
        <v>65</v>
      </c>
      <c r="E137" s="48" t="s">
        <v>53</v>
      </c>
      <c r="F137" s="49" t="s">
        <v>215</v>
      </c>
      <c r="G137" s="50" t="s">
        <v>216</v>
      </c>
      <c r="H137" s="50" t="s">
        <v>216</v>
      </c>
      <c r="I137" s="60">
        <v>46000</v>
      </c>
      <c r="J137" s="60">
        <v>774.82</v>
      </c>
      <c r="K137" s="60">
        <v>25</v>
      </c>
      <c r="L137" s="60">
        <f t="shared" ref="L137" si="117">I137*2.87%</f>
        <v>1320.2</v>
      </c>
      <c r="M137" s="60">
        <f t="shared" ref="M137" si="118">I137*7.1%</f>
        <v>3265.9999999999995</v>
      </c>
      <c r="N137" s="60">
        <f t="shared" ref="N137" si="119">I137*1.1%</f>
        <v>506.00000000000006</v>
      </c>
      <c r="O137" s="60">
        <f t="shared" ref="O137" si="120">I137*3.04%</f>
        <v>1398.4</v>
      </c>
      <c r="P137" s="60">
        <f t="shared" ref="P137" si="121">I137*7.09%</f>
        <v>3261.4</v>
      </c>
      <c r="Q137" s="60">
        <f t="shared" ref="Q137" si="122">+L137+O137</f>
        <v>2718.6000000000004</v>
      </c>
      <c r="R137" s="60">
        <f t="shared" si="114"/>
        <v>3518.42</v>
      </c>
      <c r="S137" s="60">
        <f t="shared" si="115"/>
        <v>7033.4</v>
      </c>
      <c r="T137" s="60">
        <f t="shared" si="116"/>
        <v>42481.58</v>
      </c>
      <c r="U137" s="62" t="s">
        <v>282</v>
      </c>
      <c r="V137" s="26"/>
    </row>
    <row r="138" spans="1:22" s="2" customFormat="1" ht="30" customHeight="1" x14ac:dyDescent="0.3">
      <c r="A138" s="53">
        <v>130</v>
      </c>
      <c r="B138" s="48" t="s">
        <v>68</v>
      </c>
      <c r="C138" s="49" t="s">
        <v>231</v>
      </c>
      <c r="D138" s="48" t="s">
        <v>67</v>
      </c>
      <c r="E138" s="48" t="s">
        <v>18</v>
      </c>
      <c r="F138" s="49" t="s">
        <v>215</v>
      </c>
      <c r="G138" s="50" t="s">
        <v>216</v>
      </c>
      <c r="H138" s="50" t="s">
        <v>216</v>
      </c>
      <c r="I138" s="60">
        <v>60000</v>
      </c>
      <c r="J138" s="60">
        <v>3486.68</v>
      </c>
      <c r="K138" s="60">
        <v>25</v>
      </c>
      <c r="L138" s="60">
        <f t="shared" si="95"/>
        <v>1722</v>
      </c>
      <c r="M138" s="60">
        <f t="shared" si="87"/>
        <v>4260</v>
      </c>
      <c r="N138" s="60">
        <f t="shared" si="88"/>
        <v>660.00000000000011</v>
      </c>
      <c r="O138" s="60">
        <f t="shared" si="89"/>
        <v>1824</v>
      </c>
      <c r="P138" s="60">
        <f t="shared" si="90"/>
        <v>4254</v>
      </c>
      <c r="Q138" s="60">
        <f t="shared" si="91"/>
        <v>3546</v>
      </c>
      <c r="R138" s="60">
        <f t="shared" si="114"/>
        <v>7057.68</v>
      </c>
      <c r="S138" s="60">
        <f t="shared" si="115"/>
        <v>9174</v>
      </c>
      <c r="T138" s="60">
        <f t="shared" si="116"/>
        <v>52942.32</v>
      </c>
      <c r="U138" s="62" t="s">
        <v>282</v>
      </c>
      <c r="V138" s="26"/>
    </row>
    <row r="139" spans="1:22" s="2" customFormat="1" ht="30" customHeight="1" x14ac:dyDescent="0.3">
      <c r="A139" s="53">
        <v>131</v>
      </c>
      <c r="B139" s="48" t="s">
        <v>47</v>
      </c>
      <c r="C139" s="49" t="s">
        <v>232</v>
      </c>
      <c r="D139" s="48" t="s">
        <v>46</v>
      </c>
      <c r="E139" s="48" t="s">
        <v>48</v>
      </c>
      <c r="F139" s="49" t="s">
        <v>215</v>
      </c>
      <c r="G139" s="50" t="s">
        <v>216</v>
      </c>
      <c r="H139" s="50" t="s">
        <v>216</v>
      </c>
      <c r="I139" s="60">
        <v>155000</v>
      </c>
      <c r="J139" s="60">
        <v>25042.74</v>
      </c>
      <c r="K139" s="60">
        <v>25</v>
      </c>
      <c r="L139" s="60">
        <f t="shared" si="95"/>
        <v>4448.5</v>
      </c>
      <c r="M139" s="60">
        <f t="shared" si="87"/>
        <v>11004.999999999998</v>
      </c>
      <c r="N139" s="60">
        <v>953.69</v>
      </c>
      <c r="O139" s="60">
        <f t="shared" si="89"/>
        <v>4712</v>
      </c>
      <c r="P139" s="60">
        <f t="shared" si="90"/>
        <v>10989.5</v>
      </c>
      <c r="Q139" s="60">
        <f t="shared" si="91"/>
        <v>9160.5</v>
      </c>
      <c r="R139" s="60">
        <f t="shared" ref="R139:R146" si="123">SUM(J139+K139+L139+O139)</f>
        <v>34228.240000000005</v>
      </c>
      <c r="S139" s="60">
        <f t="shared" ref="S139:S146" si="124">SUM(M139+N139+P139)</f>
        <v>22948.19</v>
      </c>
      <c r="T139" s="60">
        <f t="shared" ref="T139:T146" si="125">I139-R139</f>
        <v>120771.76</v>
      </c>
      <c r="U139" s="62" t="s">
        <v>282</v>
      </c>
      <c r="V139" s="26"/>
    </row>
    <row r="140" spans="1:22" s="2" customFormat="1" ht="30" customHeight="1" x14ac:dyDescent="0.3">
      <c r="A140" s="53">
        <v>132</v>
      </c>
      <c r="B140" s="48" t="s">
        <v>307</v>
      </c>
      <c r="C140" s="49" t="s">
        <v>232</v>
      </c>
      <c r="D140" s="48" t="s">
        <v>46</v>
      </c>
      <c r="E140" s="48" t="s">
        <v>1</v>
      </c>
      <c r="F140" s="49" t="s">
        <v>215</v>
      </c>
      <c r="G140" s="50" t="s">
        <v>216</v>
      </c>
      <c r="H140" s="50" t="s">
        <v>216</v>
      </c>
      <c r="I140" s="60">
        <v>50000</v>
      </c>
      <c r="J140" s="60">
        <v>1854</v>
      </c>
      <c r="K140" s="60">
        <v>25</v>
      </c>
      <c r="L140" s="60">
        <f t="shared" ref="L140:L146" si="126">I140*2.87%</f>
        <v>1435</v>
      </c>
      <c r="M140" s="60">
        <f t="shared" ref="M140:M146" si="127">I140*7.1%</f>
        <v>3549.9999999999995</v>
      </c>
      <c r="N140" s="60">
        <f>I140*1.1%</f>
        <v>550</v>
      </c>
      <c r="O140" s="60">
        <f t="shared" ref="O140:O146" si="128">I140*3.04%</f>
        <v>1520</v>
      </c>
      <c r="P140" s="60">
        <f t="shared" ref="P140:P146" si="129">I140*7.09%</f>
        <v>3545.0000000000005</v>
      </c>
      <c r="Q140" s="60">
        <f t="shared" ref="Q140:Q146" si="130">+L140+O140</f>
        <v>2955</v>
      </c>
      <c r="R140" s="60">
        <f t="shared" si="123"/>
        <v>4834</v>
      </c>
      <c r="S140" s="60">
        <f t="shared" si="124"/>
        <v>7645</v>
      </c>
      <c r="T140" s="60">
        <f t="shared" si="125"/>
        <v>45166</v>
      </c>
      <c r="U140" s="62" t="s">
        <v>282</v>
      </c>
      <c r="V140" s="26"/>
    </row>
    <row r="141" spans="1:22" s="2" customFormat="1" ht="30" customHeight="1" x14ac:dyDescent="0.3">
      <c r="A141" s="53">
        <v>133</v>
      </c>
      <c r="B141" s="48" t="s">
        <v>331</v>
      </c>
      <c r="C141" s="49" t="s">
        <v>232</v>
      </c>
      <c r="D141" s="48" t="s">
        <v>46</v>
      </c>
      <c r="E141" s="48" t="s">
        <v>1</v>
      </c>
      <c r="F141" s="49" t="s">
        <v>215</v>
      </c>
      <c r="G141" s="50" t="s">
        <v>216</v>
      </c>
      <c r="H141" s="50" t="s">
        <v>216</v>
      </c>
      <c r="I141" s="60">
        <v>50000</v>
      </c>
      <c r="J141" s="60">
        <v>1854</v>
      </c>
      <c r="K141" s="60">
        <v>25</v>
      </c>
      <c r="L141" s="60">
        <f t="shared" si="126"/>
        <v>1435</v>
      </c>
      <c r="M141" s="60">
        <f t="shared" si="127"/>
        <v>3549.9999999999995</v>
      </c>
      <c r="N141" s="60">
        <f>I141*1.1%</f>
        <v>550</v>
      </c>
      <c r="O141" s="60">
        <f t="shared" si="128"/>
        <v>1520</v>
      </c>
      <c r="P141" s="60">
        <f t="shared" si="129"/>
        <v>3545.0000000000005</v>
      </c>
      <c r="Q141" s="60">
        <f t="shared" si="130"/>
        <v>2955</v>
      </c>
      <c r="R141" s="60">
        <f t="shared" si="123"/>
        <v>4834</v>
      </c>
      <c r="S141" s="60">
        <f t="shared" si="124"/>
        <v>7645</v>
      </c>
      <c r="T141" s="60">
        <f t="shared" si="125"/>
        <v>45166</v>
      </c>
      <c r="U141" s="62" t="s">
        <v>282</v>
      </c>
      <c r="V141" s="26"/>
    </row>
    <row r="142" spans="1:22" s="2" customFormat="1" ht="30" customHeight="1" x14ac:dyDescent="0.3">
      <c r="A142" s="53">
        <v>134</v>
      </c>
      <c r="B142" s="48" t="s">
        <v>192</v>
      </c>
      <c r="C142" s="49" t="s">
        <v>232</v>
      </c>
      <c r="D142" s="48" t="s">
        <v>355</v>
      </c>
      <c r="E142" s="48" t="s">
        <v>18</v>
      </c>
      <c r="F142" s="49" t="s">
        <v>215</v>
      </c>
      <c r="G142" s="50" t="s">
        <v>216</v>
      </c>
      <c r="H142" s="50" t="s">
        <v>216</v>
      </c>
      <c r="I142" s="60">
        <v>110000</v>
      </c>
      <c r="J142" s="60">
        <v>14028.75</v>
      </c>
      <c r="K142" s="60">
        <v>25</v>
      </c>
      <c r="L142" s="60">
        <f t="shared" si="126"/>
        <v>3157</v>
      </c>
      <c r="M142" s="60">
        <f t="shared" si="127"/>
        <v>7809.9999999999991</v>
      </c>
      <c r="N142" s="60">
        <v>953.69</v>
      </c>
      <c r="O142" s="60">
        <f t="shared" si="128"/>
        <v>3344</v>
      </c>
      <c r="P142" s="60">
        <f t="shared" si="129"/>
        <v>7799.0000000000009</v>
      </c>
      <c r="Q142" s="60">
        <f t="shared" si="130"/>
        <v>6501</v>
      </c>
      <c r="R142" s="60">
        <f t="shared" si="123"/>
        <v>20554.75</v>
      </c>
      <c r="S142" s="60">
        <f t="shared" si="124"/>
        <v>16562.689999999999</v>
      </c>
      <c r="T142" s="60">
        <f t="shared" si="125"/>
        <v>89445.25</v>
      </c>
      <c r="U142" s="62" t="s">
        <v>282</v>
      </c>
      <c r="V142" s="26"/>
    </row>
    <row r="143" spans="1:22" s="2" customFormat="1" ht="30" customHeight="1" x14ac:dyDescent="0.3">
      <c r="A143" s="53">
        <v>135</v>
      </c>
      <c r="B143" s="48" t="s">
        <v>213</v>
      </c>
      <c r="C143" s="49" t="s">
        <v>232</v>
      </c>
      <c r="D143" s="48" t="s">
        <v>263</v>
      </c>
      <c r="E143" s="48" t="s">
        <v>18</v>
      </c>
      <c r="F143" s="49" t="s">
        <v>215</v>
      </c>
      <c r="G143" s="50" t="s">
        <v>216</v>
      </c>
      <c r="H143" s="50" t="s">
        <v>216</v>
      </c>
      <c r="I143" s="60">
        <v>100000</v>
      </c>
      <c r="J143" s="60">
        <v>12105.37</v>
      </c>
      <c r="K143" s="60">
        <v>25</v>
      </c>
      <c r="L143" s="60">
        <f t="shared" si="126"/>
        <v>2870</v>
      </c>
      <c r="M143" s="60">
        <f t="shared" si="127"/>
        <v>7099.9999999999991</v>
      </c>
      <c r="N143" s="60">
        <v>953.69</v>
      </c>
      <c r="O143" s="60">
        <f t="shared" si="128"/>
        <v>3040</v>
      </c>
      <c r="P143" s="60">
        <f t="shared" si="129"/>
        <v>7090.0000000000009</v>
      </c>
      <c r="Q143" s="60">
        <f t="shared" si="130"/>
        <v>5910</v>
      </c>
      <c r="R143" s="60">
        <f t="shared" si="123"/>
        <v>18040.370000000003</v>
      </c>
      <c r="S143" s="60">
        <f t="shared" si="124"/>
        <v>15143.689999999999</v>
      </c>
      <c r="T143" s="60">
        <f t="shared" si="125"/>
        <v>81959.63</v>
      </c>
      <c r="U143" s="62" t="s">
        <v>282</v>
      </c>
      <c r="V143" s="26"/>
    </row>
    <row r="144" spans="1:22" s="2" customFormat="1" ht="30" customHeight="1" x14ac:dyDescent="0.3">
      <c r="A144" s="53">
        <v>136</v>
      </c>
      <c r="B144" s="48" t="s">
        <v>161</v>
      </c>
      <c r="C144" s="49" t="s">
        <v>231</v>
      </c>
      <c r="D144" s="48" t="s">
        <v>77</v>
      </c>
      <c r="E144" s="48" t="s">
        <v>160</v>
      </c>
      <c r="F144" s="49" t="s">
        <v>215</v>
      </c>
      <c r="G144" s="50" t="s">
        <v>216</v>
      </c>
      <c r="H144" s="50" t="s">
        <v>216</v>
      </c>
      <c r="I144" s="60">
        <v>80000</v>
      </c>
      <c r="J144" s="60">
        <v>7400.87</v>
      </c>
      <c r="K144" s="60">
        <v>25</v>
      </c>
      <c r="L144" s="60">
        <f t="shared" si="126"/>
        <v>2296</v>
      </c>
      <c r="M144" s="60">
        <f t="shared" si="127"/>
        <v>5679.9999999999991</v>
      </c>
      <c r="N144" s="60">
        <f>I144*1.1%</f>
        <v>880.00000000000011</v>
      </c>
      <c r="O144" s="60">
        <f t="shared" si="128"/>
        <v>2432</v>
      </c>
      <c r="P144" s="60">
        <f t="shared" si="129"/>
        <v>5672</v>
      </c>
      <c r="Q144" s="60">
        <f t="shared" si="130"/>
        <v>4728</v>
      </c>
      <c r="R144" s="60">
        <f t="shared" si="123"/>
        <v>12153.869999999999</v>
      </c>
      <c r="S144" s="60">
        <f t="shared" si="124"/>
        <v>12232</v>
      </c>
      <c r="T144" s="60">
        <f t="shared" si="125"/>
        <v>67846.13</v>
      </c>
      <c r="U144" s="62" t="s">
        <v>282</v>
      </c>
      <c r="V144" s="26"/>
    </row>
    <row r="145" spans="1:22" s="2" customFormat="1" ht="30" customHeight="1" x14ac:dyDescent="0.3">
      <c r="A145" s="53">
        <v>137</v>
      </c>
      <c r="B145" s="48" t="s">
        <v>270</v>
      </c>
      <c r="C145" s="49" t="s">
        <v>232</v>
      </c>
      <c r="D145" s="48" t="s">
        <v>77</v>
      </c>
      <c r="E145" s="48" t="s">
        <v>248</v>
      </c>
      <c r="F145" s="49" t="s">
        <v>215</v>
      </c>
      <c r="G145" s="50" t="s">
        <v>216</v>
      </c>
      <c r="H145" s="50" t="s">
        <v>216</v>
      </c>
      <c r="I145" s="60">
        <v>46000</v>
      </c>
      <c r="J145" s="60">
        <v>1289.46</v>
      </c>
      <c r="K145" s="60">
        <v>25</v>
      </c>
      <c r="L145" s="60">
        <f t="shared" si="126"/>
        <v>1320.2</v>
      </c>
      <c r="M145" s="60">
        <f t="shared" si="127"/>
        <v>3265.9999999999995</v>
      </c>
      <c r="N145" s="60">
        <f>I145*1.1%</f>
        <v>506.00000000000006</v>
      </c>
      <c r="O145" s="60">
        <f t="shared" si="128"/>
        <v>1398.4</v>
      </c>
      <c r="P145" s="60">
        <f t="shared" si="129"/>
        <v>3261.4</v>
      </c>
      <c r="Q145" s="60">
        <f t="shared" si="130"/>
        <v>2718.6000000000004</v>
      </c>
      <c r="R145" s="60">
        <f t="shared" si="123"/>
        <v>4033.06</v>
      </c>
      <c r="S145" s="60">
        <f t="shared" si="124"/>
        <v>7033.4</v>
      </c>
      <c r="T145" s="60">
        <f t="shared" si="125"/>
        <v>41966.94</v>
      </c>
      <c r="U145" s="62" t="s">
        <v>282</v>
      </c>
      <c r="V145" s="26"/>
    </row>
    <row r="146" spans="1:22" s="2" customFormat="1" ht="30" customHeight="1" x14ac:dyDescent="0.3">
      <c r="A146" s="53">
        <v>138</v>
      </c>
      <c r="B146" s="48" t="s">
        <v>265</v>
      </c>
      <c r="C146" s="49" t="s">
        <v>231</v>
      </c>
      <c r="D146" s="48" t="s">
        <v>77</v>
      </c>
      <c r="E146" s="48" t="s">
        <v>172</v>
      </c>
      <c r="F146" s="49" t="s">
        <v>215</v>
      </c>
      <c r="G146" s="50" t="s">
        <v>216</v>
      </c>
      <c r="H146" s="50" t="s">
        <v>216</v>
      </c>
      <c r="I146" s="60">
        <v>45000</v>
      </c>
      <c r="J146" s="60">
        <v>1148.33</v>
      </c>
      <c r="K146" s="60">
        <v>25</v>
      </c>
      <c r="L146" s="60">
        <f t="shared" si="126"/>
        <v>1291.5</v>
      </c>
      <c r="M146" s="60">
        <f t="shared" si="127"/>
        <v>3194.9999999999995</v>
      </c>
      <c r="N146" s="60">
        <f>I146*1.1%</f>
        <v>495.00000000000006</v>
      </c>
      <c r="O146" s="60">
        <f t="shared" si="128"/>
        <v>1368</v>
      </c>
      <c r="P146" s="60">
        <f t="shared" si="129"/>
        <v>3190.5</v>
      </c>
      <c r="Q146" s="60">
        <f t="shared" si="130"/>
        <v>2659.5</v>
      </c>
      <c r="R146" s="60">
        <f t="shared" si="123"/>
        <v>3832.83</v>
      </c>
      <c r="S146" s="60">
        <f t="shared" si="124"/>
        <v>6880.5</v>
      </c>
      <c r="T146" s="60">
        <f t="shared" si="125"/>
        <v>41167.17</v>
      </c>
      <c r="U146" s="62" t="s">
        <v>282</v>
      </c>
      <c r="V146" s="26"/>
    </row>
    <row r="147" spans="1:22" s="2" customFormat="1" ht="30" customHeight="1" x14ac:dyDescent="0.3">
      <c r="A147" s="53">
        <v>139</v>
      </c>
      <c r="B147" s="48" t="s">
        <v>78</v>
      </c>
      <c r="C147" s="49" t="s">
        <v>231</v>
      </c>
      <c r="D147" s="48" t="s">
        <v>77</v>
      </c>
      <c r="E147" s="48" t="s">
        <v>79</v>
      </c>
      <c r="F147" s="49" t="s">
        <v>215</v>
      </c>
      <c r="G147" s="50" t="s">
        <v>216</v>
      </c>
      <c r="H147" s="50" t="s">
        <v>216</v>
      </c>
      <c r="I147" s="60">
        <v>42000</v>
      </c>
      <c r="J147" s="60">
        <v>724.92</v>
      </c>
      <c r="K147" s="60">
        <v>25</v>
      </c>
      <c r="L147" s="60">
        <f t="shared" si="95"/>
        <v>1205.4000000000001</v>
      </c>
      <c r="M147" s="60">
        <f t="shared" ref="M147:M159" si="131">I147*7.1%</f>
        <v>2981.9999999999995</v>
      </c>
      <c r="N147" s="60">
        <f t="shared" ref="N147:N159" si="132">I147*1.1%</f>
        <v>462.00000000000006</v>
      </c>
      <c r="O147" s="60">
        <f t="shared" ref="O147:O159" si="133">I147*3.04%</f>
        <v>1276.8</v>
      </c>
      <c r="P147" s="60">
        <f t="shared" ref="P147:P159" si="134">I147*7.09%</f>
        <v>2977.8</v>
      </c>
      <c r="Q147" s="60">
        <f t="shared" ref="Q147:Q159" si="135">+L147+O147</f>
        <v>2482.1999999999998</v>
      </c>
      <c r="R147" s="60">
        <f t="shared" ref="R147:R159" si="136">SUM(J147+K147+L147+O147)</f>
        <v>3232.12</v>
      </c>
      <c r="S147" s="60">
        <f t="shared" ref="S147:S159" si="137">SUM(M147+N147+P147)</f>
        <v>6421.7999999999993</v>
      </c>
      <c r="T147" s="60">
        <f t="shared" ref="T147:T159" si="138">I147-R147</f>
        <v>38767.879999999997</v>
      </c>
      <c r="U147" s="62" t="s">
        <v>282</v>
      </c>
      <c r="V147" s="26"/>
    </row>
    <row r="148" spans="1:22" s="2" customFormat="1" ht="30" customHeight="1" x14ac:dyDescent="0.3">
      <c r="A148" s="53">
        <v>140</v>
      </c>
      <c r="B148" s="48" t="s">
        <v>264</v>
      </c>
      <c r="C148" s="49" t="s">
        <v>232</v>
      </c>
      <c r="D148" s="48" t="s">
        <v>77</v>
      </c>
      <c r="E148" s="48" t="s">
        <v>79</v>
      </c>
      <c r="F148" s="49" t="s">
        <v>215</v>
      </c>
      <c r="G148" s="50" t="s">
        <v>216</v>
      </c>
      <c r="H148" s="50" t="s">
        <v>216</v>
      </c>
      <c r="I148" s="60">
        <v>40000</v>
      </c>
      <c r="J148" s="60">
        <v>442.65</v>
      </c>
      <c r="K148" s="60">
        <v>25</v>
      </c>
      <c r="L148" s="60">
        <f t="shared" ref="L148:L149" si="139">I148*2.87%</f>
        <v>1148</v>
      </c>
      <c r="M148" s="60">
        <f t="shared" si="131"/>
        <v>2839.9999999999995</v>
      </c>
      <c r="N148" s="60">
        <f t="shared" si="132"/>
        <v>440.00000000000006</v>
      </c>
      <c r="O148" s="60">
        <f t="shared" si="133"/>
        <v>1216</v>
      </c>
      <c r="P148" s="60">
        <f t="shared" si="134"/>
        <v>2836</v>
      </c>
      <c r="Q148" s="60">
        <f t="shared" si="135"/>
        <v>2364</v>
      </c>
      <c r="R148" s="60">
        <f t="shared" si="136"/>
        <v>2831.65</v>
      </c>
      <c r="S148" s="60">
        <f t="shared" si="137"/>
        <v>6116</v>
      </c>
      <c r="T148" s="60">
        <f t="shared" ref="T148:T149" si="140">I148-R148</f>
        <v>37168.35</v>
      </c>
      <c r="U148" s="62" t="s">
        <v>282</v>
      </c>
      <c r="V148" s="26"/>
    </row>
    <row r="149" spans="1:22" ht="29.25" customHeight="1" x14ac:dyDescent="0.3">
      <c r="A149" s="53">
        <v>141</v>
      </c>
      <c r="B149" s="53" t="s">
        <v>369</v>
      </c>
      <c r="C149" s="96" t="s">
        <v>231</v>
      </c>
      <c r="D149" s="96" t="s">
        <v>77</v>
      </c>
      <c r="E149" s="96" t="s">
        <v>79</v>
      </c>
      <c r="F149" s="49" t="s">
        <v>215</v>
      </c>
      <c r="G149" s="53" t="s">
        <v>216</v>
      </c>
      <c r="H149" s="53" t="s">
        <v>216</v>
      </c>
      <c r="I149" s="61">
        <v>42000</v>
      </c>
      <c r="J149" s="64">
        <v>724.92</v>
      </c>
      <c r="K149" s="61">
        <v>25</v>
      </c>
      <c r="L149" s="61">
        <f t="shared" si="139"/>
        <v>1205.4000000000001</v>
      </c>
      <c r="M149" s="61">
        <f t="shared" si="131"/>
        <v>2981.9999999999995</v>
      </c>
      <c r="N149" s="64">
        <f t="shared" si="132"/>
        <v>462.00000000000006</v>
      </c>
      <c r="O149" s="61">
        <f t="shared" si="133"/>
        <v>1276.8</v>
      </c>
      <c r="P149" s="61">
        <f t="shared" si="134"/>
        <v>2977.8</v>
      </c>
      <c r="Q149" s="61">
        <f t="shared" si="135"/>
        <v>2482.1999999999998</v>
      </c>
      <c r="R149" s="64">
        <f t="shared" si="136"/>
        <v>3232.12</v>
      </c>
      <c r="S149" s="61">
        <f t="shared" si="137"/>
        <v>6421.7999999999993</v>
      </c>
      <c r="T149" s="61">
        <f t="shared" si="140"/>
        <v>38767.879999999997</v>
      </c>
      <c r="U149" s="62" t="s">
        <v>282</v>
      </c>
    </row>
    <row r="150" spans="1:22" s="2" customFormat="1" ht="30" customHeight="1" x14ac:dyDescent="0.3">
      <c r="A150" s="53">
        <v>142</v>
      </c>
      <c r="B150" s="48" t="s">
        <v>21</v>
      </c>
      <c r="C150" s="49" t="s">
        <v>232</v>
      </c>
      <c r="D150" s="48" t="s">
        <v>80</v>
      </c>
      <c r="E150" s="48" t="s">
        <v>22</v>
      </c>
      <c r="F150" s="49" t="s">
        <v>215</v>
      </c>
      <c r="G150" s="50" t="s">
        <v>216</v>
      </c>
      <c r="H150" s="50" t="s">
        <v>216</v>
      </c>
      <c r="I150" s="60">
        <v>100000</v>
      </c>
      <c r="J150" s="60">
        <v>12105.37</v>
      </c>
      <c r="K150" s="60">
        <v>25</v>
      </c>
      <c r="L150" s="60">
        <f t="shared" si="95"/>
        <v>2870</v>
      </c>
      <c r="M150" s="60">
        <f t="shared" si="131"/>
        <v>7099.9999999999991</v>
      </c>
      <c r="N150" s="60">
        <v>953.69</v>
      </c>
      <c r="O150" s="60">
        <f t="shared" si="133"/>
        <v>3040</v>
      </c>
      <c r="P150" s="60">
        <f t="shared" si="134"/>
        <v>7090.0000000000009</v>
      </c>
      <c r="Q150" s="60">
        <f t="shared" si="135"/>
        <v>5910</v>
      </c>
      <c r="R150" s="60">
        <f t="shared" si="136"/>
        <v>18040.370000000003</v>
      </c>
      <c r="S150" s="60">
        <f t="shared" si="137"/>
        <v>15143.689999999999</v>
      </c>
      <c r="T150" s="60">
        <f t="shared" si="138"/>
        <v>81959.63</v>
      </c>
      <c r="U150" s="62" t="s">
        <v>282</v>
      </c>
      <c r="V150" s="26"/>
    </row>
    <row r="151" spans="1:22" s="2" customFormat="1" ht="30" customHeight="1" x14ac:dyDescent="0.3">
      <c r="A151" s="53">
        <v>143</v>
      </c>
      <c r="B151" s="48" t="s">
        <v>444</v>
      </c>
      <c r="C151" s="49" t="s">
        <v>231</v>
      </c>
      <c r="D151" s="48" t="s">
        <v>168</v>
      </c>
      <c r="E151" s="48" t="s">
        <v>396</v>
      </c>
      <c r="F151" s="49" t="s">
        <v>215</v>
      </c>
      <c r="G151" s="50" t="s">
        <v>216</v>
      </c>
      <c r="H151" s="50" t="s">
        <v>216</v>
      </c>
      <c r="I151" s="60">
        <v>125000</v>
      </c>
      <c r="J151" s="60">
        <v>17985.990000000002</v>
      </c>
      <c r="K151" s="60">
        <v>25</v>
      </c>
      <c r="L151" s="60">
        <f t="shared" si="95"/>
        <v>3587.5</v>
      </c>
      <c r="M151" s="60">
        <f t="shared" si="131"/>
        <v>8875</v>
      </c>
      <c r="N151" s="60">
        <v>953.69</v>
      </c>
      <c r="O151" s="60">
        <f t="shared" si="133"/>
        <v>3800</v>
      </c>
      <c r="P151" s="60">
        <f t="shared" si="134"/>
        <v>8862.5</v>
      </c>
      <c r="Q151" s="60">
        <f t="shared" si="135"/>
        <v>7387.5</v>
      </c>
      <c r="R151" s="60">
        <f t="shared" si="136"/>
        <v>25398.49</v>
      </c>
      <c r="S151" s="60">
        <f t="shared" si="137"/>
        <v>18691.190000000002</v>
      </c>
      <c r="T151" s="60">
        <f t="shared" si="138"/>
        <v>99601.51</v>
      </c>
      <c r="U151" s="62" t="s">
        <v>282</v>
      </c>
      <c r="V151" s="26"/>
    </row>
    <row r="152" spans="1:22" s="2" customFormat="1" ht="30" customHeight="1" x14ac:dyDescent="0.3">
      <c r="A152" s="53">
        <v>144</v>
      </c>
      <c r="B152" s="48" t="s">
        <v>324</v>
      </c>
      <c r="C152" s="49" t="s">
        <v>231</v>
      </c>
      <c r="D152" s="48" t="s">
        <v>168</v>
      </c>
      <c r="E152" s="48" t="s">
        <v>1</v>
      </c>
      <c r="F152" s="49" t="s">
        <v>215</v>
      </c>
      <c r="G152" s="50" t="s">
        <v>216</v>
      </c>
      <c r="H152" s="50" t="s">
        <v>216</v>
      </c>
      <c r="I152" s="60">
        <v>80000</v>
      </c>
      <c r="J152" s="60">
        <v>7400.87</v>
      </c>
      <c r="K152" s="60">
        <v>25</v>
      </c>
      <c r="L152" s="60">
        <f t="shared" si="95"/>
        <v>2296</v>
      </c>
      <c r="M152" s="60">
        <f t="shared" si="131"/>
        <v>5679.9999999999991</v>
      </c>
      <c r="N152" s="60">
        <f t="shared" si="132"/>
        <v>880.00000000000011</v>
      </c>
      <c r="O152" s="60">
        <f t="shared" si="133"/>
        <v>2432</v>
      </c>
      <c r="P152" s="60">
        <f t="shared" si="134"/>
        <v>5672</v>
      </c>
      <c r="Q152" s="60">
        <f t="shared" si="135"/>
        <v>4728</v>
      </c>
      <c r="R152" s="60">
        <f t="shared" si="136"/>
        <v>12153.869999999999</v>
      </c>
      <c r="S152" s="60">
        <f t="shared" si="137"/>
        <v>12232</v>
      </c>
      <c r="T152" s="60">
        <f t="shared" si="138"/>
        <v>67846.13</v>
      </c>
      <c r="U152" s="62" t="s">
        <v>282</v>
      </c>
      <c r="V152" s="26"/>
    </row>
    <row r="153" spans="1:22" s="2" customFormat="1" ht="30" customHeight="1" x14ac:dyDescent="0.3">
      <c r="A153" s="53">
        <v>145</v>
      </c>
      <c r="B153" s="48" t="s">
        <v>169</v>
      </c>
      <c r="C153" s="49" t="s">
        <v>232</v>
      </c>
      <c r="D153" s="48" t="s">
        <v>168</v>
      </c>
      <c r="E153" s="48" t="s">
        <v>170</v>
      </c>
      <c r="F153" s="49" t="s">
        <v>215</v>
      </c>
      <c r="G153" s="50" t="s">
        <v>216</v>
      </c>
      <c r="H153" s="50" t="s">
        <v>216</v>
      </c>
      <c r="I153" s="60">
        <v>50000</v>
      </c>
      <c r="J153" s="60">
        <v>1854</v>
      </c>
      <c r="K153" s="60">
        <v>25</v>
      </c>
      <c r="L153" s="60">
        <f t="shared" si="95"/>
        <v>1435</v>
      </c>
      <c r="M153" s="60">
        <f t="shared" si="131"/>
        <v>3549.9999999999995</v>
      </c>
      <c r="N153" s="60">
        <f t="shared" si="132"/>
        <v>550</v>
      </c>
      <c r="O153" s="60">
        <f t="shared" si="133"/>
        <v>1520</v>
      </c>
      <c r="P153" s="60">
        <f t="shared" si="134"/>
        <v>3545.0000000000005</v>
      </c>
      <c r="Q153" s="60">
        <f t="shared" si="135"/>
        <v>2955</v>
      </c>
      <c r="R153" s="60">
        <f t="shared" si="136"/>
        <v>4834</v>
      </c>
      <c r="S153" s="60">
        <f t="shared" si="137"/>
        <v>7645</v>
      </c>
      <c r="T153" s="60">
        <f t="shared" si="138"/>
        <v>45166</v>
      </c>
      <c r="U153" s="62" t="s">
        <v>282</v>
      </c>
      <c r="V153" s="26"/>
    </row>
    <row r="154" spans="1:22" s="2" customFormat="1" ht="30" customHeight="1" x14ac:dyDescent="0.3">
      <c r="A154" s="53">
        <v>146</v>
      </c>
      <c r="B154" s="48" t="s">
        <v>81</v>
      </c>
      <c r="C154" s="49" t="s">
        <v>232</v>
      </c>
      <c r="D154" s="48" t="s">
        <v>168</v>
      </c>
      <c r="E154" s="48" t="s">
        <v>82</v>
      </c>
      <c r="F154" s="49" t="s">
        <v>215</v>
      </c>
      <c r="G154" s="50" t="s">
        <v>216</v>
      </c>
      <c r="H154" s="50" t="s">
        <v>216</v>
      </c>
      <c r="I154" s="60">
        <v>45000</v>
      </c>
      <c r="J154" s="60">
        <v>891.01</v>
      </c>
      <c r="K154" s="60">
        <v>25</v>
      </c>
      <c r="L154" s="60">
        <f t="shared" si="95"/>
        <v>1291.5</v>
      </c>
      <c r="M154" s="60">
        <f t="shared" si="131"/>
        <v>3194.9999999999995</v>
      </c>
      <c r="N154" s="60">
        <f t="shared" si="132"/>
        <v>495.00000000000006</v>
      </c>
      <c r="O154" s="60">
        <f t="shared" si="133"/>
        <v>1368</v>
      </c>
      <c r="P154" s="60">
        <f t="shared" si="134"/>
        <v>3190.5</v>
      </c>
      <c r="Q154" s="60">
        <f t="shared" si="135"/>
        <v>2659.5</v>
      </c>
      <c r="R154" s="60">
        <f t="shared" si="136"/>
        <v>3575.51</v>
      </c>
      <c r="S154" s="60">
        <f t="shared" si="137"/>
        <v>6880.5</v>
      </c>
      <c r="T154" s="60">
        <f t="shared" si="138"/>
        <v>41424.49</v>
      </c>
      <c r="U154" s="62" t="s">
        <v>282</v>
      </c>
      <c r="V154" s="26"/>
    </row>
    <row r="155" spans="1:22" s="2" customFormat="1" ht="30" customHeight="1" x14ac:dyDescent="0.3">
      <c r="A155" s="53">
        <v>147</v>
      </c>
      <c r="B155" s="53" t="s">
        <v>301</v>
      </c>
      <c r="C155" s="96" t="s">
        <v>231</v>
      </c>
      <c r="D155" s="48" t="s">
        <v>168</v>
      </c>
      <c r="E155" s="96" t="s">
        <v>82</v>
      </c>
      <c r="F155" s="49" t="s">
        <v>215</v>
      </c>
      <c r="G155" s="50" t="s">
        <v>216</v>
      </c>
      <c r="H155" s="50" t="s">
        <v>216</v>
      </c>
      <c r="I155" s="60">
        <v>45000</v>
      </c>
      <c r="J155" s="61">
        <v>1148.33</v>
      </c>
      <c r="K155" s="61">
        <v>25</v>
      </c>
      <c r="L155" s="60">
        <f t="shared" si="95"/>
        <v>1291.5</v>
      </c>
      <c r="M155" s="60">
        <f>I155*7.1%</f>
        <v>3194.9999999999995</v>
      </c>
      <c r="N155" s="60">
        <v>495</v>
      </c>
      <c r="O155" s="60">
        <v>1368</v>
      </c>
      <c r="P155" s="60">
        <f>I155*7.09%</f>
        <v>3190.5</v>
      </c>
      <c r="Q155" s="60">
        <f>+L155+O155</f>
        <v>2659.5</v>
      </c>
      <c r="R155" s="60">
        <f>SUM(J155+K155+L155+O155)</f>
        <v>3832.83</v>
      </c>
      <c r="S155" s="60">
        <f>SUM(M155+N155+P155)</f>
        <v>6880.5</v>
      </c>
      <c r="T155" s="60">
        <f>I155-R155</f>
        <v>41167.17</v>
      </c>
      <c r="U155" s="62" t="s">
        <v>282</v>
      </c>
    </row>
    <row r="156" spans="1:22" s="2" customFormat="1" ht="30" customHeight="1" x14ac:dyDescent="0.3">
      <c r="A156" s="53">
        <v>148</v>
      </c>
      <c r="B156" s="48" t="s">
        <v>276</v>
      </c>
      <c r="C156" s="49" t="s">
        <v>232</v>
      </c>
      <c r="D156" s="48" t="s">
        <v>168</v>
      </c>
      <c r="E156" s="48" t="s">
        <v>82</v>
      </c>
      <c r="F156" s="49" t="s">
        <v>215</v>
      </c>
      <c r="G156" s="50" t="s">
        <v>216</v>
      </c>
      <c r="H156" s="50" t="s">
        <v>216</v>
      </c>
      <c r="I156" s="60">
        <v>50000</v>
      </c>
      <c r="J156" s="60">
        <v>1854</v>
      </c>
      <c r="K156" s="60">
        <v>25</v>
      </c>
      <c r="L156" s="60">
        <f>I156*2.87%</f>
        <v>1435</v>
      </c>
      <c r="M156" s="60">
        <f>I156*7.1%</f>
        <v>3549.9999999999995</v>
      </c>
      <c r="N156" s="60">
        <f>I156*1.1%</f>
        <v>550</v>
      </c>
      <c r="O156" s="60">
        <f>I156*3.04%</f>
        <v>1520</v>
      </c>
      <c r="P156" s="60">
        <f>I156*7.09%</f>
        <v>3545.0000000000005</v>
      </c>
      <c r="Q156" s="60">
        <f>+L156+O156</f>
        <v>2955</v>
      </c>
      <c r="R156" s="60">
        <f>SUM(J156+K156+L156+O156)</f>
        <v>4834</v>
      </c>
      <c r="S156" s="60">
        <f>SUM(M156+N156+P156)</f>
        <v>7645</v>
      </c>
      <c r="T156" s="60">
        <f>I156-R156</f>
        <v>45166</v>
      </c>
      <c r="U156" s="62" t="s">
        <v>282</v>
      </c>
      <c r="V156" s="26"/>
    </row>
    <row r="157" spans="1:22" s="2" customFormat="1" ht="30" customHeight="1" x14ac:dyDescent="0.3">
      <c r="A157" s="53">
        <v>149</v>
      </c>
      <c r="B157" s="48" t="s">
        <v>455</v>
      </c>
      <c r="C157" s="49" t="s">
        <v>232</v>
      </c>
      <c r="D157" s="48" t="s">
        <v>168</v>
      </c>
      <c r="E157" s="48" t="s">
        <v>82</v>
      </c>
      <c r="F157" s="49" t="s">
        <v>215</v>
      </c>
      <c r="G157" s="50" t="s">
        <v>216</v>
      </c>
      <c r="H157" s="50" t="s">
        <v>216</v>
      </c>
      <c r="I157" s="60">
        <v>61000</v>
      </c>
      <c r="J157" s="60">
        <v>3674.86</v>
      </c>
      <c r="K157" s="60">
        <v>25</v>
      </c>
      <c r="L157" s="60">
        <f>I157*2.87%</f>
        <v>1750.7</v>
      </c>
      <c r="M157" s="60">
        <f>I157*7.1%</f>
        <v>4331</v>
      </c>
      <c r="N157" s="60">
        <f>I157*1.1%</f>
        <v>671.00000000000011</v>
      </c>
      <c r="O157" s="60">
        <f>I157*3.04%</f>
        <v>1854.4</v>
      </c>
      <c r="P157" s="60">
        <f>I157*7.09%</f>
        <v>4324.9000000000005</v>
      </c>
      <c r="Q157" s="60">
        <f>+L157+O157</f>
        <v>3605.1000000000004</v>
      </c>
      <c r="R157" s="60">
        <f>SUM(J157+K157+L157+O157)</f>
        <v>7304.9600000000009</v>
      </c>
      <c r="S157" s="60">
        <f>SUM(M157+N157+P157)</f>
        <v>9326.9000000000015</v>
      </c>
      <c r="T157" s="60">
        <f>I157-R157</f>
        <v>53695.040000000001</v>
      </c>
      <c r="U157" s="62" t="s">
        <v>282</v>
      </c>
      <c r="V157" s="26"/>
    </row>
    <row r="158" spans="1:22" s="2" customFormat="1" ht="30" customHeight="1" x14ac:dyDescent="0.3">
      <c r="A158" s="53">
        <v>150</v>
      </c>
      <c r="B158" s="48" t="s">
        <v>456</v>
      </c>
      <c r="C158" s="49" t="s">
        <v>231</v>
      </c>
      <c r="D158" s="48" t="s">
        <v>168</v>
      </c>
      <c r="E158" s="48" t="s">
        <v>82</v>
      </c>
      <c r="F158" s="49" t="s">
        <v>215</v>
      </c>
      <c r="G158" s="50" t="s">
        <v>216</v>
      </c>
      <c r="H158" s="50" t="s">
        <v>216</v>
      </c>
      <c r="I158" s="60">
        <v>61000</v>
      </c>
      <c r="J158" s="60">
        <v>3674.86</v>
      </c>
      <c r="K158" s="60">
        <v>25</v>
      </c>
      <c r="L158" s="60">
        <f>I158*2.87%</f>
        <v>1750.7</v>
      </c>
      <c r="M158" s="60">
        <f>I158*7.1%</f>
        <v>4331</v>
      </c>
      <c r="N158" s="60">
        <f>I158*1.1%</f>
        <v>671.00000000000011</v>
      </c>
      <c r="O158" s="60">
        <f>I158*3.04%</f>
        <v>1854.4</v>
      </c>
      <c r="P158" s="60">
        <f>I158*7.09%</f>
        <v>4324.9000000000005</v>
      </c>
      <c r="Q158" s="60">
        <f>+L158+O158</f>
        <v>3605.1000000000004</v>
      </c>
      <c r="R158" s="60">
        <f>SUM(J158+K158+L158+O158)</f>
        <v>7304.9600000000009</v>
      </c>
      <c r="S158" s="60">
        <f>SUM(M158+N158+P158)</f>
        <v>9326.9000000000015</v>
      </c>
      <c r="T158" s="60">
        <f>I158-R158</f>
        <v>53695.040000000001</v>
      </c>
      <c r="U158" s="62" t="s">
        <v>282</v>
      </c>
      <c r="V158" s="26"/>
    </row>
    <row r="159" spans="1:22" s="2" customFormat="1" ht="30" customHeight="1" x14ac:dyDescent="0.3">
      <c r="A159" s="53">
        <v>151</v>
      </c>
      <c r="B159" s="48" t="s">
        <v>245</v>
      </c>
      <c r="C159" s="49" t="s">
        <v>231</v>
      </c>
      <c r="D159" s="48" t="s">
        <v>168</v>
      </c>
      <c r="E159" s="48" t="s">
        <v>79</v>
      </c>
      <c r="F159" s="49" t="s">
        <v>215</v>
      </c>
      <c r="G159" s="50" t="s">
        <v>216</v>
      </c>
      <c r="H159" s="50" t="s">
        <v>216</v>
      </c>
      <c r="I159" s="60">
        <v>35000</v>
      </c>
      <c r="J159" s="60">
        <v>0</v>
      </c>
      <c r="K159" s="60">
        <v>25</v>
      </c>
      <c r="L159" s="60">
        <f t="shared" ref="L159" si="141">I159*2.87%</f>
        <v>1004.5</v>
      </c>
      <c r="M159" s="60">
        <f t="shared" si="131"/>
        <v>2485</v>
      </c>
      <c r="N159" s="60">
        <f t="shared" si="132"/>
        <v>385.00000000000006</v>
      </c>
      <c r="O159" s="60">
        <f t="shared" si="133"/>
        <v>1064</v>
      </c>
      <c r="P159" s="60">
        <f t="shared" si="134"/>
        <v>2481.5</v>
      </c>
      <c r="Q159" s="60">
        <f t="shared" si="135"/>
        <v>2068.5</v>
      </c>
      <c r="R159" s="60">
        <f t="shared" si="136"/>
        <v>2093.5</v>
      </c>
      <c r="S159" s="60">
        <f t="shared" si="137"/>
        <v>5351.5</v>
      </c>
      <c r="T159" s="60">
        <f t="shared" si="138"/>
        <v>32906.5</v>
      </c>
      <c r="U159" s="62" t="s">
        <v>282</v>
      </c>
      <c r="V159" s="26"/>
    </row>
    <row r="160" spans="1:22" s="2" customFormat="1" ht="30" customHeight="1" x14ac:dyDescent="0.3">
      <c r="A160" s="53">
        <v>152</v>
      </c>
      <c r="B160" s="48" t="s">
        <v>260</v>
      </c>
      <c r="C160" s="49" t="s">
        <v>231</v>
      </c>
      <c r="D160" s="48" t="s">
        <v>168</v>
      </c>
      <c r="E160" s="48" t="s">
        <v>79</v>
      </c>
      <c r="F160" s="49" t="s">
        <v>215</v>
      </c>
      <c r="G160" s="50" t="s">
        <v>216</v>
      </c>
      <c r="H160" s="50" t="s">
        <v>216</v>
      </c>
      <c r="I160" s="60">
        <v>40000</v>
      </c>
      <c r="J160" s="60">
        <v>442.65</v>
      </c>
      <c r="K160" s="60">
        <v>25</v>
      </c>
      <c r="L160" s="60">
        <f t="shared" ref="L160:L164" si="142">I160*2.87%</f>
        <v>1148</v>
      </c>
      <c r="M160" s="60">
        <f t="shared" ref="M160:M169" si="143">I160*7.1%</f>
        <v>2839.9999999999995</v>
      </c>
      <c r="N160" s="60">
        <f t="shared" ref="N160:N169" si="144">I160*1.1%</f>
        <v>440.00000000000006</v>
      </c>
      <c r="O160" s="60">
        <f t="shared" ref="O160:O169" si="145">I160*3.04%</f>
        <v>1216</v>
      </c>
      <c r="P160" s="60">
        <f t="shared" ref="P160:P169" si="146">I160*7.09%</f>
        <v>2836</v>
      </c>
      <c r="Q160" s="60">
        <f t="shared" ref="Q160:Q169" si="147">+L160+O160</f>
        <v>2364</v>
      </c>
      <c r="R160" s="60">
        <f t="shared" ref="R160:R169" si="148">SUM(J160+K160+L160+O160)</f>
        <v>2831.65</v>
      </c>
      <c r="S160" s="60">
        <f t="shared" ref="S160:S169" si="149">SUM(M160+N160+P160)</f>
        <v>6116</v>
      </c>
      <c r="T160" s="60">
        <f t="shared" ref="T160:T169" si="150">I160-R160</f>
        <v>37168.35</v>
      </c>
      <c r="U160" s="62" t="s">
        <v>282</v>
      </c>
      <c r="V160" s="26"/>
    </row>
    <row r="161" spans="1:72" s="2" customFormat="1" ht="30" customHeight="1" x14ac:dyDescent="0.3">
      <c r="A161" s="53">
        <v>153</v>
      </c>
      <c r="B161" s="48" t="s">
        <v>378</v>
      </c>
      <c r="C161" s="49" t="s">
        <v>232</v>
      </c>
      <c r="D161" s="48" t="s">
        <v>168</v>
      </c>
      <c r="E161" s="48" t="s">
        <v>79</v>
      </c>
      <c r="F161" s="49" t="s">
        <v>215</v>
      </c>
      <c r="G161" s="50" t="s">
        <v>216</v>
      </c>
      <c r="H161" s="50" t="s">
        <v>216</v>
      </c>
      <c r="I161" s="60">
        <v>40000</v>
      </c>
      <c r="J161" s="60">
        <v>442.65</v>
      </c>
      <c r="K161" s="60">
        <v>25</v>
      </c>
      <c r="L161" s="60">
        <f t="shared" si="142"/>
        <v>1148</v>
      </c>
      <c r="M161" s="60">
        <f t="shared" si="143"/>
        <v>2839.9999999999995</v>
      </c>
      <c r="N161" s="60">
        <f t="shared" si="144"/>
        <v>440.00000000000006</v>
      </c>
      <c r="O161" s="60">
        <f t="shared" si="145"/>
        <v>1216</v>
      </c>
      <c r="P161" s="60">
        <f t="shared" si="146"/>
        <v>2836</v>
      </c>
      <c r="Q161" s="60">
        <f t="shared" si="147"/>
        <v>2364</v>
      </c>
      <c r="R161" s="60">
        <f t="shared" si="148"/>
        <v>2831.65</v>
      </c>
      <c r="S161" s="60">
        <f t="shared" si="149"/>
        <v>6116</v>
      </c>
      <c r="T161" s="60">
        <f t="shared" si="150"/>
        <v>37168.35</v>
      </c>
      <c r="U161" s="62" t="s">
        <v>282</v>
      </c>
      <c r="V161" s="26"/>
    </row>
    <row r="162" spans="1:72" s="55" customFormat="1" ht="30" customHeight="1" x14ac:dyDescent="0.3">
      <c r="A162" s="53">
        <v>154</v>
      </c>
      <c r="B162" s="48" t="s">
        <v>389</v>
      </c>
      <c r="C162" s="49" t="s">
        <v>231</v>
      </c>
      <c r="D162" s="48" t="s">
        <v>387</v>
      </c>
      <c r="E162" s="48" t="s">
        <v>390</v>
      </c>
      <c r="F162" s="49" t="s">
        <v>215</v>
      </c>
      <c r="G162" s="50" t="s">
        <v>216</v>
      </c>
      <c r="H162" s="50" t="s">
        <v>216</v>
      </c>
      <c r="I162" s="60">
        <v>125000</v>
      </c>
      <c r="J162" s="60">
        <v>17985.990000000002</v>
      </c>
      <c r="K162" s="60">
        <v>25</v>
      </c>
      <c r="L162" s="60">
        <f t="shared" si="142"/>
        <v>3587.5</v>
      </c>
      <c r="M162" s="60">
        <f t="shared" si="143"/>
        <v>8875</v>
      </c>
      <c r="N162" s="60">
        <f t="shared" si="144"/>
        <v>1375.0000000000002</v>
      </c>
      <c r="O162" s="60">
        <f t="shared" si="145"/>
        <v>3800</v>
      </c>
      <c r="P162" s="60">
        <f t="shared" si="146"/>
        <v>8862.5</v>
      </c>
      <c r="Q162" s="60">
        <f t="shared" si="147"/>
        <v>7387.5</v>
      </c>
      <c r="R162" s="60">
        <f t="shared" si="148"/>
        <v>25398.49</v>
      </c>
      <c r="S162" s="60">
        <f t="shared" si="149"/>
        <v>19112.5</v>
      </c>
      <c r="T162" s="60">
        <f t="shared" si="150"/>
        <v>99601.51</v>
      </c>
      <c r="U162" s="62" t="s">
        <v>282</v>
      </c>
      <c r="V162" s="54"/>
    </row>
    <row r="163" spans="1:72" s="55" customFormat="1" ht="30" customHeight="1" x14ac:dyDescent="0.3">
      <c r="A163" s="53">
        <v>155</v>
      </c>
      <c r="B163" s="48" t="s">
        <v>388</v>
      </c>
      <c r="C163" s="49" t="s">
        <v>232</v>
      </c>
      <c r="D163" s="48" t="s">
        <v>387</v>
      </c>
      <c r="E163" s="48" t="s">
        <v>294</v>
      </c>
      <c r="F163" s="49" t="s">
        <v>215</v>
      </c>
      <c r="G163" s="50" t="s">
        <v>216</v>
      </c>
      <c r="H163" s="50" t="s">
        <v>216</v>
      </c>
      <c r="I163" s="60">
        <v>70000</v>
      </c>
      <c r="J163" s="60">
        <v>5368.48</v>
      </c>
      <c r="K163" s="60">
        <v>25</v>
      </c>
      <c r="L163" s="60">
        <f t="shared" si="142"/>
        <v>2009</v>
      </c>
      <c r="M163" s="60">
        <f t="shared" si="143"/>
        <v>4970</v>
      </c>
      <c r="N163" s="60">
        <f t="shared" si="144"/>
        <v>770.00000000000011</v>
      </c>
      <c r="O163" s="60">
        <f t="shared" si="145"/>
        <v>2128</v>
      </c>
      <c r="P163" s="60">
        <f t="shared" si="146"/>
        <v>4963</v>
      </c>
      <c r="Q163" s="60">
        <f t="shared" si="147"/>
        <v>4137</v>
      </c>
      <c r="R163" s="60">
        <f t="shared" si="148"/>
        <v>9530.48</v>
      </c>
      <c r="S163" s="60">
        <f t="shared" si="149"/>
        <v>10703</v>
      </c>
      <c r="T163" s="60">
        <f t="shared" si="150"/>
        <v>60469.520000000004</v>
      </c>
      <c r="U163" s="62" t="s">
        <v>282</v>
      </c>
      <c r="V163" s="54"/>
    </row>
    <row r="164" spans="1:72" s="2" customFormat="1" ht="30" customHeight="1" x14ac:dyDescent="0.3">
      <c r="A164" s="53">
        <v>156</v>
      </c>
      <c r="B164" s="48" t="s">
        <v>332</v>
      </c>
      <c r="C164" s="49" t="s">
        <v>232</v>
      </c>
      <c r="D164" s="48" t="s">
        <v>277</v>
      </c>
      <c r="E164" s="48" t="s">
        <v>79</v>
      </c>
      <c r="F164" s="49" t="s">
        <v>215</v>
      </c>
      <c r="G164" s="50" t="s">
        <v>216</v>
      </c>
      <c r="H164" s="50" t="s">
        <v>216</v>
      </c>
      <c r="I164" s="60">
        <v>40000</v>
      </c>
      <c r="J164" s="60">
        <v>442.65</v>
      </c>
      <c r="K164" s="60">
        <v>25</v>
      </c>
      <c r="L164" s="60">
        <f t="shared" si="142"/>
        <v>1148</v>
      </c>
      <c r="M164" s="60">
        <f t="shared" si="143"/>
        <v>2839.9999999999995</v>
      </c>
      <c r="N164" s="60">
        <f t="shared" si="144"/>
        <v>440.00000000000006</v>
      </c>
      <c r="O164" s="60">
        <f t="shared" si="145"/>
        <v>1216</v>
      </c>
      <c r="P164" s="60">
        <f t="shared" si="146"/>
        <v>2836</v>
      </c>
      <c r="Q164" s="60">
        <f t="shared" si="147"/>
        <v>2364</v>
      </c>
      <c r="R164" s="60">
        <f t="shared" si="148"/>
        <v>2831.65</v>
      </c>
      <c r="S164" s="60">
        <f t="shared" si="149"/>
        <v>6116</v>
      </c>
      <c r="T164" s="60">
        <f t="shared" si="150"/>
        <v>37168.35</v>
      </c>
      <c r="U164" s="62" t="s">
        <v>282</v>
      </c>
      <c r="V164" s="26"/>
    </row>
    <row r="165" spans="1:72" s="38" customFormat="1" ht="30" customHeight="1" x14ac:dyDescent="0.3">
      <c r="A165" s="53">
        <v>157</v>
      </c>
      <c r="B165" s="48" t="s">
        <v>222</v>
      </c>
      <c r="C165" s="49" t="s">
        <v>231</v>
      </c>
      <c r="D165" s="48" t="s">
        <v>277</v>
      </c>
      <c r="E165" s="48" t="s">
        <v>170</v>
      </c>
      <c r="F165" s="49" t="s">
        <v>215</v>
      </c>
      <c r="G165" s="50" t="s">
        <v>216</v>
      </c>
      <c r="H165" s="50" t="s">
        <v>216</v>
      </c>
      <c r="I165" s="60">
        <v>50000</v>
      </c>
      <c r="J165" s="60">
        <v>1854</v>
      </c>
      <c r="K165" s="60">
        <v>25</v>
      </c>
      <c r="L165" s="60">
        <f t="shared" si="95"/>
        <v>1435</v>
      </c>
      <c r="M165" s="60">
        <f t="shared" si="143"/>
        <v>3549.9999999999995</v>
      </c>
      <c r="N165" s="60">
        <f t="shared" si="144"/>
        <v>550</v>
      </c>
      <c r="O165" s="60">
        <f t="shared" si="145"/>
        <v>1520</v>
      </c>
      <c r="P165" s="60">
        <f t="shared" si="146"/>
        <v>3545.0000000000005</v>
      </c>
      <c r="Q165" s="60">
        <f t="shared" si="147"/>
        <v>2955</v>
      </c>
      <c r="R165" s="60">
        <f t="shared" si="148"/>
        <v>4834</v>
      </c>
      <c r="S165" s="60">
        <f t="shared" si="149"/>
        <v>7645</v>
      </c>
      <c r="T165" s="60">
        <f t="shared" si="150"/>
        <v>45166</v>
      </c>
      <c r="U165" s="62" t="s">
        <v>282</v>
      </c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</row>
    <row r="166" spans="1:72" s="26" customFormat="1" ht="30" customHeight="1" x14ac:dyDescent="0.3">
      <c r="A166" s="53">
        <v>158</v>
      </c>
      <c r="B166" s="48" t="s">
        <v>247</v>
      </c>
      <c r="C166" s="49" t="s">
        <v>231</v>
      </c>
      <c r="D166" s="48" t="s">
        <v>277</v>
      </c>
      <c r="E166" s="48" t="s">
        <v>170</v>
      </c>
      <c r="F166" s="49" t="s">
        <v>215</v>
      </c>
      <c r="G166" s="50" t="s">
        <v>216</v>
      </c>
      <c r="H166" s="50" t="s">
        <v>216</v>
      </c>
      <c r="I166" s="60">
        <v>45000</v>
      </c>
      <c r="J166" s="60">
        <v>1148.33</v>
      </c>
      <c r="K166" s="60">
        <v>25</v>
      </c>
      <c r="L166" s="60">
        <f t="shared" ref="L166:L169" si="151">I166*2.87%</f>
        <v>1291.5</v>
      </c>
      <c r="M166" s="60">
        <f t="shared" si="143"/>
        <v>3194.9999999999995</v>
      </c>
      <c r="N166" s="60">
        <f t="shared" si="144"/>
        <v>495.00000000000006</v>
      </c>
      <c r="O166" s="60">
        <f t="shared" si="145"/>
        <v>1368</v>
      </c>
      <c r="P166" s="60">
        <f t="shared" si="146"/>
        <v>3190.5</v>
      </c>
      <c r="Q166" s="60">
        <f t="shared" si="147"/>
        <v>2659.5</v>
      </c>
      <c r="R166" s="60">
        <f t="shared" si="148"/>
        <v>3832.83</v>
      </c>
      <c r="S166" s="60">
        <f t="shared" si="149"/>
        <v>6880.5</v>
      </c>
      <c r="T166" s="60">
        <f t="shared" si="150"/>
        <v>41167.17</v>
      </c>
      <c r="U166" s="62" t="s">
        <v>282</v>
      </c>
    </row>
    <row r="167" spans="1:72" s="2" customFormat="1" ht="30" customHeight="1" x14ac:dyDescent="0.3">
      <c r="A167" s="53">
        <v>159</v>
      </c>
      <c r="B167" s="48" t="s">
        <v>339</v>
      </c>
      <c r="C167" s="49" t="s">
        <v>232</v>
      </c>
      <c r="D167" s="48" t="s">
        <v>277</v>
      </c>
      <c r="E167" s="48" t="s">
        <v>294</v>
      </c>
      <c r="F167" s="49" t="s">
        <v>215</v>
      </c>
      <c r="G167" s="50" t="s">
        <v>216</v>
      </c>
      <c r="H167" s="50" t="s">
        <v>216</v>
      </c>
      <c r="I167" s="60">
        <v>60000</v>
      </c>
      <c r="J167" s="60">
        <v>3486.68</v>
      </c>
      <c r="K167" s="60">
        <v>25</v>
      </c>
      <c r="L167" s="60">
        <f>I167*2.87%</f>
        <v>1722</v>
      </c>
      <c r="M167" s="60">
        <f>I167*7.1%</f>
        <v>4260</v>
      </c>
      <c r="N167" s="60">
        <f>I167*1.1%</f>
        <v>660.00000000000011</v>
      </c>
      <c r="O167" s="60">
        <f>I167*3.04%</f>
        <v>1824</v>
      </c>
      <c r="P167" s="60">
        <f>I167*7.09%</f>
        <v>4254</v>
      </c>
      <c r="Q167" s="60">
        <f>+L167+O167</f>
        <v>3546</v>
      </c>
      <c r="R167" s="60">
        <f>SUM(J167+K167+L167+O167)</f>
        <v>7057.68</v>
      </c>
      <c r="S167" s="60">
        <f>SUM(M167+N167+P167)</f>
        <v>9174</v>
      </c>
      <c r="T167" s="60">
        <f>I167-R167</f>
        <v>52942.32</v>
      </c>
      <c r="U167" s="62" t="s">
        <v>282</v>
      </c>
      <c r="V167" s="26"/>
    </row>
    <row r="168" spans="1:72" s="55" customFormat="1" ht="30" customHeight="1" x14ac:dyDescent="0.3">
      <c r="A168" s="53">
        <v>160</v>
      </c>
      <c r="B168" s="48" t="s">
        <v>395</v>
      </c>
      <c r="C168" s="49" t="s">
        <v>231</v>
      </c>
      <c r="D168" s="48" t="s">
        <v>274</v>
      </c>
      <c r="E168" s="48" t="s">
        <v>289</v>
      </c>
      <c r="F168" s="49" t="s">
        <v>215</v>
      </c>
      <c r="G168" s="50" t="s">
        <v>216</v>
      </c>
      <c r="H168" s="50" t="s">
        <v>216</v>
      </c>
      <c r="I168" s="60">
        <v>155000</v>
      </c>
      <c r="J168" s="60">
        <v>25042.74</v>
      </c>
      <c r="K168" s="60">
        <v>25</v>
      </c>
      <c r="L168" s="60">
        <f>I168*2.87%</f>
        <v>4448.5</v>
      </c>
      <c r="M168" s="60">
        <f>I168*7.1%</f>
        <v>11004.999999999998</v>
      </c>
      <c r="N168" s="60">
        <f>I168*1.1%</f>
        <v>1705.0000000000002</v>
      </c>
      <c r="O168" s="60">
        <f>I168*3.04%</f>
        <v>4712</v>
      </c>
      <c r="P168" s="60">
        <f>I168*7.09%</f>
        <v>10989.5</v>
      </c>
      <c r="Q168" s="60">
        <f>+L168+O168</f>
        <v>9160.5</v>
      </c>
      <c r="R168" s="60">
        <f>SUM(J168+K168+L168+O168)</f>
        <v>34228.240000000005</v>
      </c>
      <c r="S168" s="60">
        <f>SUM(M168+N168+P168)</f>
        <v>23699.5</v>
      </c>
      <c r="T168" s="60">
        <f>I168-R168</f>
        <v>120771.76</v>
      </c>
      <c r="U168" s="62" t="s">
        <v>282</v>
      </c>
      <c r="V168" s="54"/>
    </row>
    <row r="169" spans="1:72" s="26" customFormat="1" ht="30" customHeight="1" x14ac:dyDescent="0.3">
      <c r="A169" s="53">
        <v>161</v>
      </c>
      <c r="B169" s="48" t="s">
        <v>273</v>
      </c>
      <c r="C169" s="49" t="s">
        <v>231</v>
      </c>
      <c r="D169" s="48" t="s">
        <v>274</v>
      </c>
      <c r="E169" s="48" t="s">
        <v>1</v>
      </c>
      <c r="F169" s="49" t="s">
        <v>215</v>
      </c>
      <c r="G169" s="50" t="s">
        <v>216</v>
      </c>
      <c r="H169" s="50" t="s">
        <v>216</v>
      </c>
      <c r="I169" s="60">
        <v>80000</v>
      </c>
      <c r="J169" s="60">
        <v>7400.87</v>
      </c>
      <c r="K169" s="60">
        <v>25</v>
      </c>
      <c r="L169" s="60">
        <f t="shared" si="151"/>
        <v>2296</v>
      </c>
      <c r="M169" s="60">
        <f t="shared" si="143"/>
        <v>5679.9999999999991</v>
      </c>
      <c r="N169" s="60">
        <f t="shared" si="144"/>
        <v>880.00000000000011</v>
      </c>
      <c r="O169" s="60">
        <f t="shared" si="145"/>
        <v>2432</v>
      </c>
      <c r="P169" s="60">
        <f t="shared" si="146"/>
        <v>5672</v>
      </c>
      <c r="Q169" s="60">
        <f t="shared" si="147"/>
        <v>4728</v>
      </c>
      <c r="R169" s="60">
        <f t="shared" si="148"/>
        <v>12153.869999999999</v>
      </c>
      <c r="S169" s="60">
        <f t="shared" si="149"/>
        <v>12232</v>
      </c>
      <c r="T169" s="60">
        <f t="shared" si="150"/>
        <v>67846.13</v>
      </c>
      <c r="U169" s="62" t="s">
        <v>282</v>
      </c>
    </row>
    <row r="170" spans="1:72" s="2" customFormat="1" ht="30" customHeight="1" x14ac:dyDescent="0.3">
      <c r="A170" s="53">
        <v>162</v>
      </c>
      <c r="B170" s="48" t="s">
        <v>193</v>
      </c>
      <c r="C170" s="49" t="s">
        <v>231</v>
      </c>
      <c r="D170" s="48" t="s">
        <v>274</v>
      </c>
      <c r="E170" s="48" t="s">
        <v>194</v>
      </c>
      <c r="F170" s="49" t="s">
        <v>215</v>
      </c>
      <c r="G170" s="50" t="s">
        <v>216</v>
      </c>
      <c r="H170" s="50" t="s">
        <v>216</v>
      </c>
      <c r="I170" s="60">
        <v>90000</v>
      </c>
      <c r="J170" s="60">
        <v>9753.1200000000008</v>
      </c>
      <c r="K170" s="60">
        <v>25</v>
      </c>
      <c r="L170" s="60">
        <f>I170*2.87%</f>
        <v>2583</v>
      </c>
      <c r="M170" s="60">
        <f>I170*7.1%</f>
        <v>6389.9999999999991</v>
      </c>
      <c r="N170" s="60">
        <v>953.69</v>
      </c>
      <c r="O170" s="60">
        <f>I170*3.04%</f>
        <v>2736</v>
      </c>
      <c r="P170" s="60">
        <f>I170*7.09%</f>
        <v>6381</v>
      </c>
      <c r="Q170" s="60">
        <f>+L170+O170</f>
        <v>5319</v>
      </c>
      <c r="R170" s="60">
        <f>SUM(J170+K170+L170+O170)</f>
        <v>15097.12</v>
      </c>
      <c r="S170" s="60">
        <f>SUM(M170+N170+P170)</f>
        <v>13724.689999999999</v>
      </c>
      <c r="T170" s="60">
        <f>I170-R170</f>
        <v>74902.880000000005</v>
      </c>
      <c r="U170" s="62" t="s">
        <v>282</v>
      </c>
      <c r="V170" s="26"/>
    </row>
    <row r="171" spans="1:72" s="2" customFormat="1" ht="30" customHeight="1" x14ac:dyDescent="0.3">
      <c r="A171" s="53">
        <v>163</v>
      </c>
      <c r="B171" s="48" t="s">
        <v>203</v>
      </c>
      <c r="C171" s="49" t="s">
        <v>231</v>
      </c>
      <c r="D171" s="48" t="s">
        <v>204</v>
      </c>
      <c r="E171" s="48" t="s">
        <v>1</v>
      </c>
      <c r="F171" s="49" t="s">
        <v>215</v>
      </c>
      <c r="G171" s="50" t="s">
        <v>216</v>
      </c>
      <c r="H171" s="50" t="s">
        <v>216</v>
      </c>
      <c r="I171" s="60">
        <v>50000</v>
      </c>
      <c r="J171" s="60">
        <v>1854</v>
      </c>
      <c r="K171" s="60">
        <v>25</v>
      </c>
      <c r="L171" s="60">
        <f t="shared" si="95"/>
        <v>1435</v>
      </c>
      <c r="M171" s="60">
        <f t="shared" ref="M171:M183" si="152">I171*7.1%</f>
        <v>3549.9999999999995</v>
      </c>
      <c r="N171" s="60">
        <f t="shared" ref="N171:N183" si="153">I171*1.1%</f>
        <v>550</v>
      </c>
      <c r="O171" s="60">
        <f t="shared" ref="O171:O183" si="154">I171*3.04%</f>
        <v>1520</v>
      </c>
      <c r="P171" s="60">
        <f t="shared" ref="P171:P183" si="155">I171*7.09%</f>
        <v>3545.0000000000005</v>
      </c>
      <c r="Q171" s="60">
        <f t="shared" ref="Q171:Q183" si="156">+L171+O171</f>
        <v>2955</v>
      </c>
      <c r="R171" s="60">
        <f t="shared" ref="R171:R183" si="157">SUM(J171+K171+L171+O171)</f>
        <v>4834</v>
      </c>
      <c r="S171" s="60">
        <f t="shared" ref="S171:S183" si="158">SUM(M171+N171+P171)</f>
        <v>7645</v>
      </c>
      <c r="T171" s="60">
        <f t="shared" ref="T171:T183" si="159">I171-R171</f>
        <v>45166</v>
      </c>
      <c r="U171" s="62" t="s">
        <v>282</v>
      </c>
      <c r="V171" s="26"/>
    </row>
    <row r="172" spans="1:72" s="2" customFormat="1" ht="30" customHeight="1" x14ac:dyDescent="0.3">
      <c r="A172" s="53">
        <v>164</v>
      </c>
      <c r="B172" s="48" t="s">
        <v>257</v>
      </c>
      <c r="C172" s="49" t="s">
        <v>231</v>
      </c>
      <c r="D172" s="48" t="s">
        <v>204</v>
      </c>
      <c r="E172" s="48" t="s">
        <v>58</v>
      </c>
      <c r="F172" s="49" t="s">
        <v>215</v>
      </c>
      <c r="G172" s="50" t="s">
        <v>216</v>
      </c>
      <c r="H172" s="50" t="s">
        <v>216</v>
      </c>
      <c r="I172" s="60">
        <v>45000</v>
      </c>
      <c r="J172" s="60">
        <v>1148.33</v>
      </c>
      <c r="K172" s="60">
        <v>25</v>
      </c>
      <c r="L172" s="60">
        <f t="shared" si="95"/>
        <v>1291.5</v>
      </c>
      <c r="M172" s="60">
        <f>I172*7.1%</f>
        <v>3194.9999999999995</v>
      </c>
      <c r="N172" s="60">
        <f>I172*1.1%</f>
        <v>495.00000000000006</v>
      </c>
      <c r="O172" s="60">
        <f>I172*3.04%</f>
        <v>1368</v>
      </c>
      <c r="P172" s="60">
        <f>I172*7.09%</f>
        <v>3190.5</v>
      </c>
      <c r="Q172" s="60">
        <f>+L172+O172</f>
        <v>2659.5</v>
      </c>
      <c r="R172" s="60">
        <f>SUM(J172+K172+L172+O172)</f>
        <v>3832.83</v>
      </c>
      <c r="S172" s="60">
        <f>SUM(M172+N172+P172)</f>
        <v>6880.5</v>
      </c>
      <c r="T172" s="60">
        <f>I172-R172</f>
        <v>41167.17</v>
      </c>
      <c r="U172" s="62" t="s">
        <v>282</v>
      </c>
      <c r="V172" s="26"/>
    </row>
    <row r="173" spans="1:72" s="57" customFormat="1" ht="30" customHeight="1" x14ac:dyDescent="0.3">
      <c r="A173" s="53">
        <v>165</v>
      </c>
      <c r="B173" s="48" t="s">
        <v>320</v>
      </c>
      <c r="C173" s="49" t="s">
        <v>231</v>
      </c>
      <c r="D173" s="48" t="s">
        <v>321</v>
      </c>
      <c r="E173" s="48" t="s">
        <v>82</v>
      </c>
      <c r="F173" s="49" t="s">
        <v>215</v>
      </c>
      <c r="G173" s="50" t="s">
        <v>216</v>
      </c>
      <c r="H173" s="50" t="s">
        <v>216</v>
      </c>
      <c r="I173" s="60">
        <v>40000</v>
      </c>
      <c r="J173" s="60">
        <v>442.65</v>
      </c>
      <c r="K173" s="60">
        <v>25</v>
      </c>
      <c r="L173" s="60">
        <f t="shared" si="95"/>
        <v>1148</v>
      </c>
      <c r="M173" s="60">
        <f>I173*7.1%</f>
        <v>2839.9999999999995</v>
      </c>
      <c r="N173" s="60">
        <f>I173*1.1%</f>
        <v>440.00000000000006</v>
      </c>
      <c r="O173" s="60">
        <f>I173*3.04%</f>
        <v>1216</v>
      </c>
      <c r="P173" s="60">
        <f>I173*7.09%</f>
        <v>2836</v>
      </c>
      <c r="Q173" s="60">
        <f>+L173+O173</f>
        <v>2364</v>
      </c>
      <c r="R173" s="60">
        <f>SUM(J173+K173+L173+O173)</f>
        <v>2831.65</v>
      </c>
      <c r="S173" s="60">
        <f>SUM(M173+N173+P173)</f>
        <v>6116</v>
      </c>
      <c r="T173" s="60">
        <f>I173-R173</f>
        <v>37168.35</v>
      </c>
      <c r="U173" s="62" t="s">
        <v>282</v>
      </c>
      <c r="V173" s="56"/>
    </row>
    <row r="174" spans="1:72" s="2" customFormat="1" ht="30" customHeight="1" x14ac:dyDescent="0.3">
      <c r="A174" s="53">
        <v>166</v>
      </c>
      <c r="B174" s="48" t="s">
        <v>84</v>
      </c>
      <c r="C174" s="49" t="s">
        <v>231</v>
      </c>
      <c r="D174" s="48" t="s">
        <v>83</v>
      </c>
      <c r="E174" s="48" t="s">
        <v>1</v>
      </c>
      <c r="F174" s="49" t="s">
        <v>215</v>
      </c>
      <c r="G174" s="50" t="s">
        <v>216</v>
      </c>
      <c r="H174" s="50" t="s">
        <v>216</v>
      </c>
      <c r="I174" s="60">
        <v>50000</v>
      </c>
      <c r="J174" s="60">
        <v>1854</v>
      </c>
      <c r="K174" s="60">
        <v>25</v>
      </c>
      <c r="L174" s="60">
        <f t="shared" si="95"/>
        <v>1435</v>
      </c>
      <c r="M174" s="60">
        <f t="shared" si="152"/>
        <v>3549.9999999999995</v>
      </c>
      <c r="N174" s="60">
        <f t="shared" si="153"/>
        <v>550</v>
      </c>
      <c r="O174" s="60">
        <f t="shared" si="154"/>
        <v>1520</v>
      </c>
      <c r="P174" s="60">
        <f t="shared" si="155"/>
        <v>3545.0000000000005</v>
      </c>
      <c r="Q174" s="60">
        <f t="shared" si="156"/>
        <v>2955</v>
      </c>
      <c r="R174" s="60">
        <f t="shared" si="157"/>
        <v>4834</v>
      </c>
      <c r="S174" s="60">
        <f t="shared" si="158"/>
        <v>7645</v>
      </c>
      <c r="T174" s="60">
        <f t="shared" si="159"/>
        <v>45166</v>
      </c>
      <c r="U174" s="62" t="s">
        <v>282</v>
      </c>
      <c r="V174" s="26"/>
    </row>
    <row r="175" spans="1:72" s="2" customFormat="1" ht="30" customHeight="1" x14ac:dyDescent="0.3">
      <c r="A175" s="53">
        <v>167</v>
      </c>
      <c r="B175" s="48" t="s">
        <v>241</v>
      </c>
      <c r="C175" s="49" t="s">
        <v>231</v>
      </c>
      <c r="D175" s="48" t="s">
        <v>83</v>
      </c>
      <c r="E175" s="48" t="s">
        <v>79</v>
      </c>
      <c r="F175" s="49" t="s">
        <v>215</v>
      </c>
      <c r="G175" s="50" t="s">
        <v>216</v>
      </c>
      <c r="H175" s="50" t="s">
        <v>216</v>
      </c>
      <c r="I175" s="60">
        <v>42000</v>
      </c>
      <c r="J175" s="60">
        <v>724.92</v>
      </c>
      <c r="K175" s="60">
        <v>25</v>
      </c>
      <c r="L175" s="60">
        <f t="shared" si="95"/>
        <v>1205.4000000000001</v>
      </c>
      <c r="M175" s="60">
        <f t="shared" si="152"/>
        <v>2981.9999999999995</v>
      </c>
      <c r="N175" s="60">
        <f t="shared" si="153"/>
        <v>462.00000000000006</v>
      </c>
      <c r="O175" s="60">
        <f t="shared" si="154"/>
        <v>1276.8</v>
      </c>
      <c r="P175" s="60">
        <f t="shared" si="155"/>
        <v>2977.8</v>
      </c>
      <c r="Q175" s="60">
        <f t="shared" si="156"/>
        <v>2482.1999999999998</v>
      </c>
      <c r="R175" s="60">
        <f t="shared" si="157"/>
        <v>3232.12</v>
      </c>
      <c r="S175" s="60">
        <f t="shared" si="158"/>
        <v>6421.7999999999993</v>
      </c>
      <c r="T175" s="60">
        <f t="shared" si="159"/>
        <v>38767.879999999997</v>
      </c>
      <c r="U175" s="62" t="s">
        <v>282</v>
      </c>
      <c r="V175" s="26"/>
    </row>
    <row r="176" spans="1:72" s="2" customFormat="1" ht="30" customHeight="1" x14ac:dyDescent="0.3">
      <c r="A176" s="53">
        <v>168</v>
      </c>
      <c r="B176" s="48" t="s">
        <v>171</v>
      </c>
      <c r="C176" s="49" t="s">
        <v>231</v>
      </c>
      <c r="D176" s="48" t="s">
        <v>238</v>
      </c>
      <c r="E176" s="48" t="s">
        <v>79</v>
      </c>
      <c r="F176" s="49" t="s">
        <v>215</v>
      </c>
      <c r="G176" s="50" t="s">
        <v>216</v>
      </c>
      <c r="H176" s="50" t="s">
        <v>216</v>
      </c>
      <c r="I176" s="60">
        <v>42000</v>
      </c>
      <c r="J176" s="60">
        <v>724.92</v>
      </c>
      <c r="K176" s="60">
        <v>25</v>
      </c>
      <c r="L176" s="60">
        <f t="shared" si="95"/>
        <v>1205.4000000000001</v>
      </c>
      <c r="M176" s="60">
        <f t="shared" si="152"/>
        <v>2981.9999999999995</v>
      </c>
      <c r="N176" s="60">
        <f t="shared" si="153"/>
        <v>462.00000000000006</v>
      </c>
      <c r="O176" s="60">
        <f t="shared" si="154"/>
        <v>1276.8</v>
      </c>
      <c r="P176" s="60">
        <f t="shared" si="155"/>
        <v>2977.8</v>
      </c>
      <c r="Q176" s="60">
        <f t="shared" si="156"/>
        <v>2482.1999999999998</v>
      </c>
      <c r="R176" s="60">
        <f t="shared" si="157"/>
        <v>3232.12</v>
      </c>
      <c r="S176" s="60">
        <f t="shared" si="158"/>
        <v>6421.7999999999993</v>
      </c>
      <c r="T176" s="60">
        <f t="shared" si="159"/>
        <v>38767.879999999997</v>
      </c>
      <c r="U176" s="62" t="s">
        <v>282</v>
      </c>
      <c r="V176" s="26"/>
    </row>
    <row r="177" spans="1:72" s="2" customFormat="1" ht="30" customHeight="1" x14ac:dyDescent="0.3">
      <c r="A177" s="53">
        <v>169</v>
      </c>
      <c r="B177" s="48" t="s">
        <v>330</v>
      </c>
      <c r="C177" s="49" t="s">
        <v>232</v>
      </c>
      <c r="D177" s="48" t="s">
        <v>85</v>
      </c>
      <c r="E177" s="48" t="s">
        <v>82</v>
      </c>
      <c r="F177" s="49" t="s">
        <v>215</v>
      </c>
      <c r="G177" s="50" t="s">
        <v>216</v>
      </c>
      <c r="H177" s="50" t="s">
        <v>216</v>
      </c>
      <c r="I177" s="60">
        <v>45000</v>
      </c>
      <c r="J177" s="60">
        <v>1148.33</v>
      </c>
      <c r="K177" s="60">
        <v>25</v>
      </c>
      <c r="L177" s="60">
        <f t="shared" si="95"/>
        <v>1291.5</v>
      </c>
      <c r="M177" s="60">
        <f t="shared" si="152"/>
        <v>3194.9999999999995</v>
      </c>
      <c r="N177" s="60">
        <f t="shared" si="153"/>
        <v>495.00000000000006</v>
      </c>
      <c r="O177" s="60">
        <f t="shared" si="154"/>
        <v>1368</v>
      </c>
      <c r="P177" s="60">
        <f t="shared" si="155"/>
        <v>3190.5</v>
      </c>
      <c r="Q177" s="60">
        <f t="shared" si="156"/>
        <v>2659.5</v>
      </c>
      <c r="R177" s="60">
        <f t="shared" si="157"/>
        <v>3832.83</v>
      </c>
      <c r="S177" s="60">
        <f t="shared" si="158"/>
        <v>6880.5</v>
      </c>
      <c r="T177" s="60">
        <f t="shared" si="159"/>
        <v>41167.17</v>
      </c>
      <c r="U177" s="62" t="s">
        <v>282</v>
      </c>
      <c r="V177" s="26"/>
    </row>
    <row r="178" spans="1:72" s="2" customFormat="1" ht="30" customHeight="1" x14ac:dyDescent="0.3">
      <c r="A178" s="53">
        <v>170</v>
      </c>
      <c r="B178" s="48" t="s">
        <v>205</v>
      </c>
      <c r="C178" s="49" t="s">
        <v>232</v>
      </c>
      <c r="D178" s="48" t="s">
        <v>85</v>
      </c>
      <c r="E178" s="48" t="s">
        <v>79</v>
      </c>
      <c r="F178" s="49" t="s">
        <v>215</v>
      </c>
      <c r="G178" s="50" t="s">
        <v>216</v>
      </c>
      <c r="H178" s="50" t="s">
        <v>216</v>
      </c>
      <c r="I178" s="60">
        <v>42000</v>
      </c>
      <c r="J178" s="60">
        <v>724.92</v>
      </c>
      <c r="K178" s="60">
        <v>25</v>
      </c>
      <c r="L178" s="60">
        <f t="shared" si="95"/>
        <v>1205.4000000000001</v>
      </c>
      <c r="M178" s="60">
        <f t="shared" si="152"/>
        <v>2981.9999999999995</v>
      </c>
      <c r="N178" s="60">
        <f t="shared" si="153"/>
        <v>462.00000000000006</v>
      </c>
      <c r="O178" s="60">
        <f t="shared" si="154"/>
        <v>1276.8</v>
      </c>
      <c r="P178" s="60">
        <f t="shared" si="155"/>
        <v>2977.8</v>
      </c>
      <c r="Q178" s="60">
        <f t="shared" si="156"/>
        <v>2482.1999999999998</v>
      </c>
      <c r="R178" s="60">
        <f t="shared" si="157"/>
        <v>3232.12</v>
      </c>
      <c r="S178" s="60">
        <f t="shared" si="158"/>
        <v>6421.7999999999993</v>
      </c>
      <c r="T178" s="60">
        <f t="shared" si="159"/>
        <v>38767.879999999997</v>
      </c>
      <c r="U178" s="62" t="s">
        <v>282</v>
      </c>
      <c r="V178" s="26"/>
    </row>
    <row r="179" spans="1:72" s="57" customFormat="1" ht="30" customHeight="1" x14ac:dyDescent="0.3">
      <c r="A179" s="53">
        <v>171</v>
      </c>
      <c r="B179" s="48" t="s">
        <v>266</v>
      </c>
      <c r="C179" s="49" t="s">
        <v>232</v>
      </c>
      <c r="D179" s="48" t="s">
        <v>86</v>
      </c>
      <c r="E179" s="48" t="s">
        <v>1</v>
      </c>
      <c r="F179" s="49" t="s">
        <v>215</v>
      </c>
      <c r="G179" s="50" t="s">
        <v>216</v>
      </c>
      <c r="H179" s="50" t="s">
        <v>216</v>
      </c>
      <c r="I179" s="60">
        <v>50000</v>
      </c>
      <c r="J179" s="60">
        <v>1854</v>
      </c>
      <c r="K179" s="60">
        <v>25</v>
      </c>
      <c r="L179" s="60">
        <f>I179*2.87%</f>
        <v>1435</v>
      </c>
      <c r="M179" s="60">
        <f>I179*7.1%</f>
        <v>3549.9999999999995</v>
      </c>
      <c r="N179" s="60">
        <f>I179*1.1%</f>
        <v>550</v>
      </c>
      <c r="O179" s="60">
        <f>I179*3.04%</f>
        <v>1520</v>
      </c>
      <c r="P179" s="60">
        <f>I179*7.09%</f>
        <v>3545.0000000000005</v>
      </c>
      <c r="Q179" s="60">
        <f>+L179+O179</f>
        <v>2955</v>
      </c>
      <c r="R179" s="60">
        <f>SUM(J179+K179+L179+O179)</f>
        <v>4834</v>
      </c>
      <c r="S179" s="60">
        <f>SUM(M179+N179+P179)</f>
        <v>7645</v>
      </c>
      <c r="T179" s="60">
        <f>I179-R179</f>
        <v>45166</v>
      </c>
      <c r="U179" s="62" t="s">
        <v>282</v>
      </c>
      <c r="V179" s="56"/>
    </row>
    <row r="180" spans="1:72" s="2" customFormat="1" ht="30" customHeight="1" x14ac:dyDescent="0.3">
      <c r="A180" s="53">
        <v>172</v>
      </c>
      <c r="B180" s="48" t="s">
        <v>87</v>
      </c>
      <c r="C180" s="49" t="s">
        <v>232</v>
      </c>
      <c r="D180" s="48" t="s">
        <v>86</v>
      </c>
      <c r="E180" s="48" t="s">
        <v>82</v>
      </c>
      <c r="F180" s="49" t="s">
        <v>215</v>
      </c>
      <c r="G180" s="50" t="s">
        <v>216</v>
      </c>
      <c r="H180" s="50" t="s">
        <v>216</v>
      </c>
      <c r="I180" s="60">
        <v>45000</v>
      </c>
      <c r="J180" s="60">
        <v>1148.33</v>
      </c>
      <c r="K180" s="60">
        <v>25</v>
      </c>
      <c r="L180" s="60">
        <f t="shared" si="95"/>
        <v>1291.5</v>
      </c>
      <c r="M180" s="60">
        <f t="shared" si="152"/>
        <v>3194.9999999999995</v>
      </c>
      <c r="N180" s="60">
        <f t="shared" si="153"/>
        <v>495.00000000000006</v>
      </c>
      <c r="O180" s="60">
        <f t="shared" si="154"/>
        <v>1368</v>
      </c>
      <c r="P180" s="60">
        <f t="shared" si="155"/>
        <v>3190.5</v>
      </c>
      <c r="Q180" s="60">
        <f t="shared" si="156"/>
        <v>2659.5</v>
      </c>
      <c r="R180" s="60">
        <f t="shared" si="157"/>
        <v>3832.83</v>
      </c>
      <c r="S180" s="60">
        <f t="shared" si="158"/>
        <v>6880.5</v>
      </c>
      <c r="T180" s="60">
        <f t="shared" si="159"/>
        <v>41167.17</v>
      </c>
      <c r="U180" s="62" t="s">
        <v>282</v>
      </c>
      <c r="V180" s="26"/>
    </row>
    <row r="181" spans="1:72" s="38" customFormat="1" ht="30" customHeight="1" x14ac:dyDescent="0.3">
      <c r="A181" s="53">
        <v>173</v>
      </c>
      <c r="B181" s="48" t="s">
        <v>227</v>
      </c>
      <c r="C181" s="49" t="s">
        <v>232</v>
      </c>
      <c r="D181" s="48" t="s">
        <v>86</v>
      </c>
      <c r="E181" s="48" t="s">
        <v>228</v>
      </c>
      <c r="F181" s="49" t="s">
        <v>215</v>
      </c>
      <c r="G181" s="50" t="s">
        <v>216</v>
      </c>
      <c r="H181" s="50" t="s">
        <v>216</v>
      </c>
      <c r="I181" s="60">
        <v>61000</v>
      </c>
      <c r="J181" s="60">
        <v>3674.86</v>
      </c>
      <c r="K181" s="60">
        <v>25</v>
      </c>
      <c r="L181" s="60">
        <f t="shared" si="95"/>
        <v>1750.7</v>
      </c>
      <c r="M181" s="60">
        <f>I181*7.1%</f>
        <v>4331</v>
      </c>
      <c r="N181" s="60">
        <f>I181*1.1%</f>
        <v>671.00000000000011</v>
      </c>
      <c r="O181" s="60">
        <f>I181*3.04%</f>
        <v>1854.4</v>
      </c>
      <c r="P181" s="60">
        <f>I181*7.09%</f>
        <v>4324.9000000000005</v>
      </c>
      <c r="Q181" s="60">
        <f>+L181+O181</f>
        <v>3605.1000000000004</v>
      </c>
      <c r="R181" s="60">
        <f>SUM(J181+K181+L181+O181)</f>
        <v>7304.9600000000009</v>
      </c>
      <c r="S181" s="60">
        <f>SUM(M181+N181+P181)</f>
        <v>9326.9000000000015</v>
      </c>
      <c r="T181" s="60">
        <f>I181-R181</f>
        <v>53695.040000000001</v>
      </c>
      <c r="U181" s="62" t="s">
        <v>282</v>
      </c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</row>
    <row r="182" spans="1:72" s="2" customFormat="1" ht="30" customHeight="1" x14ac:dyDescent="0.3">
      <c r="A182" s="53">
        <v>174</v>
      </c>
      <c r="B182" s="48" t="s">
        <v>206</v>
      </c>
      <c r="C182" s="49" t="s">
        <v>231</v>
      </c>
      <c r="D182" s="48" t="s">
        <v>86</v>
      </c>
      <c r="E182" s="48" t="s">
        <v>79</v>
      </c>
      <c r="F182" s="49" t="s">
        <v>215</v>
      </c>
      <c r="G182" s="50" t="s">
        <v>216</v>
      </c>
      <c r="H182" s="50" t="s">
        <v>216</v>
      </c>
      <c r="I182" s="60">
        <v>42000</v>
      </c>
      <c r="J182" s="60">
        <v>724.92</v>
      </c>
      <c r="K182" s="60">
        <v>25</v>
      </c>
      <c r="L182" s="60">
        <f t="shared" si="95"/>
        <v>1205.4000000000001</v>
      </c>
      <c r="M182" s="60">
        <f t="shared" si="152"/>
        <v>2981.9999999999995</v>
      </c>
      <c r="N182" s="60">
        <f t="shared" si="153"/>
        <v>462.00000000000006</v>
      </c>
      <c r="O182" s="60">
        <f t="shared" si="154"/>
        <v>1276.8</v>
      </c>
      <c r="P182" s="60">
        <f t="shared" si="155"/>
        <v>2977.8</v>
      </c>
      <c r="Q182" s="60">
        <f t="shared" si="156"/>
        <v>2482.1999999999998</v>
      </c>
      <c r="R182" s="60">
        <f t="shared" si="157"/>
        <v>3232.12</v>
      </c>
      <c r="S182" s="60">
        <f t="shared" si="158"/>
        <v>6421.7999999999993</v>
      </c>
      <c r="T182" s="60">
        <f t="shared" si="159"/>
        <v>38767.879999999997</v>
      </c>
      <c r="U182" s="62" t="s">
        <v>282</v>
      </c>
      <c r="V182" s="26"/>
    </row>
    <row r="183" spans="1:72" s="2" customFormat="1" ht="30" customHeight="1" x14ac:dyDescent="0.3">
      <c r="A183" s="53">
        <v>175</v>
      </c>
      <c r="B183" s="48" t="s">
        <v>457</v>
      </c>
      <c r="C183" s="49" t="s">
        <v>231</v>
      </c>
      <c r="D183" s="48" t="s">
        <v>86</v>
      </c>
      <c r="E183" s="48" t="s">
        <v>310</v>
      </c>
      <c r="F183" s="49" t="s">
        <v>215</v>
      </c>
      <c r="G183" s="50" t="s">
        <v>216</v>
      </c>
      <c r="H183" s="50" t="s">
        <v>216</v>
      </c>
      <c r="I183" s="60">
        <v>50000</v>
      </c>
      <c r="J183" s="60">
        <v>1854</v>
      </c>
      <c r="K183" s="60">
        <v>25</v>
      </c>
      <c r="L183" s="60">
        <f t="shared" si="95"/>
        <v>1435</v>
      </c>
      <c r="M183" s="60">
        <f t="shared" si="152"/>
        <v>3549.9999999999995</v>
      </c>
      <c r="N183" s="60">
        <f t="shared" si="153"/>
        <v>550</v>
      </c>
      <c r="O183" s="60">
        <f t="shared" si="154"/>
        <v>1520</v>
      </c>
      <c r="P183" s="60">
        <f t="shared" si="155"/>
        <v>3545.0000000000005</v>
      </c>
      <c r="Q183" s="60">
        <f t="shared" si="156"/>
        <v>2955</v>
      </c>
      <c r="R183" s="60">
        <f t="shared" si="157"/>
        <v>4834</v>
      </c>
      <c r="S183" s="60">
        <f t="shared" si="158"/>
        <v>7645</v>
      </c>
      <c r="T183" s="60">
        <f t="shared" si="159"/>
        <v>45166</v>
      </c>
      <c r="U183" s="62" t="s">
        <v>282</v>
      </c>
      <c r="V183" s="26"/>
    </row>
    <row r="184" spans="1:72" s="2" customFormat="1" ht="30" customHeight="1" x14ac:dyDescent="0.3">
      <c r="A184" s="53">
        <v>176</v>
      </c>
      <c r="B184" s="48" t="s">
        <v>207</v>
      </c>
      <c r="C184" s="49" t="s">
        <v>232</v>
      </c>
      <c r="D184" s="48" t="s">
        <v>208</v>
      </c>
      <c r="E184" s="48" t="s">
        <v>79</v>
      </c>
      <c r="F184" s="49" t="s">
        <v>215</v>
      </c>
      <c r="G184" s="50" t="s">
        <v>216</v>
      </c>
      <c r="H184" s="50" t="s">
        <v>216</v>
      </c>
      <c r="I184" s="60">
        <v>42000</v>
      </c>
      <c r="J184" s="60">
        <v>724.92</v>
      </c>
      <c r="K184" s="60">
        <v>25</v>
      </c>
      <c r="L184" s="60">
        <f t="shared" si="95"/>
        <v>1205.4000000000001</v>
      </c>
      <c r="M184" s="60">
        <f t="shared" ref="M184:M189" si="160">I184*7.1%</f>
        <v>2981.9999999999995</v>
      </c>
      <c r="N184" s="60">
        <f t="shared" ref="N184:N189" si="161">I184*1.1%</f>
        <v>462.00000000000006</v>
      </c>
      <c r="O184" s="60">
        <f t="shared" ref="O184:O189" si="162">I184*3.04%</f>
        <v>1276.8</v>
      </c>
      <c r="P184" s="60">
        <f t="shared" ref="P184:P189" si="163">I184*7.09%</f>
        <v>2977.8</v>
      </c>
      <c r="Q184" s="60">
        <f t="shared" ref="Q184:Q189" si="164">+L184+O184</f>
        <v>2482.1999999999998</v>
      </c>
      <c r="R184" s="60">
        <f t="shared" ref="R184:R189" si="165">SUM(J184+K184+L184+O184)</f>
        <v>3232.12</v>
      </c>
      <c r="S184" s="60">
        <f t="shared" ref="S184:S189" si="166">SUM(M184+N184+P184)</f>
        <v>6421.7999999999993</v>
      </c>
      <c r="T184" s="60">
        <f t="shared" ref="T184:T189" si="167">I184-R184</f>
        <v>38767.879999999997</v>
      </c>
      <c r="U184" s="62" t="s">
        <v>282</v>
      </c>
      <c r="V184" s="26"/>
    </row>
    <row r="185" spans="1:72" s="2" customFormat="1" ht="30" customHeight="1" x14ac:dyDescent="0.3">
      <c r="A185" s="53">
        <v>177</v>
      </c>
      <c r="B185" s="48" t="s">
        <v>234</v>
      </c>
      <c r="C185" s="49" t="s">
        <v>232</v>
      </c>
      <c r="D185" s="48" t="s">
        <v>88</v>
      </c>
      <c r="E185" s="48" t="s">
        <v>1</v>
      </c>
      <c r="F185" s="49" t="s">
        <v>215</v>
      </c>
      <c r="G185" s="50" t="s">
        <v>216</v>
      </c>
      <c r="H185" s="50" t="s">
        <v>216</v>
      </c>
      <c r="I185" s="60">
        <v>35000</v>
      </c>
      <c r="J185" s="60">
        <v>0</v>
      </c>
      <c r="K185" s="60">
        <v>25</v>
      </c>
      <c r="L185" s="60">
        <f t="shared" si="95"/>
        <v>1004.5</v>
      </c>
      <c r="M185" s="60">
        <f>I185*7.1%</f>
        <v>2485</v>
      </c>
      <c r="N185" s="60">
        <f>I185*1.1%</f>
        <v>385.00000000000006</v>
      </c>
      <c r="O185" s="60">
        <f>I185*3.04%</f>
        <v>1064</v>
      </c>
      <c r="P185" s="60">
        <f>I185*7.09%</f>
        <v>2481.5</v>
      </c>
      <c r="Q185" s="60">
        <f>+L185+O185</f>
        <v>2068.5</v>
      </c>
      <c r="R185" s="60">
        <f>SUM(J185+K185+L185+O185)</f>
        <v>2093.5</v>
      </c>
      <c r="S185" s="60">
        <f>SUM(M185+N185+P185)</f>
        <v>5351.5</v>
      </c>
      <c r="T185" s="60">
        <f>I185-R185</f>
        <v>32906.5</v>
      </c>
      <c r="U185" s="62" t="s">
        <v>282</v>
      </c>
      <c r="V185" s="26"/>
    </row>
    <row r="186" spans="1:72" s="2" customFormat="1" ht="30" customHeight="1" x14ac:dyDescent="0.3">
      <c r="A186" s="53">
        <v>178</v>
      </c>
      <c r="B186" s="48" t="s">
        <v>89</v>
      </c>
      <c r="C186" s="49" t="s">
        <v>231</v>
      </c>
      <c r="D186" s="48" t="s">
        <v>88</v>
      </c>
      <c r="E186" s="48" t="s">
        <v>82</v>
      </c>
      <c r="F186" s="49" t="s">
        <v>215</v>
      </c>
      <c r="G186" s="50" t="s">
        <v>216</v>
      </c>
      <c r="H186" s="50" t="s">
        <v>216</v>
      </c>
      <c r="I186" s="60">
        <v>45000</v>
      </c>
      <c r="J186" s="60">
        <v>1148.33</v>
      </c>
      <c r="K186" s="60">
        <v>25</v>
      </c>
      <c r="L186" s="60">
        <f t="shared" si="95"/>
        <v>1291.5</v>
      </c>
      <c r="M186" s="60">
        <f t="shared" si="160"/>
        <v>3194.9999999999995</v>
      </c>
      <c r="N186" s="60">
        <f t="shared" si="161"/>
        <v>495.00000000000006</v>
      </c>
      <c r="O186" s="60">
        <f t="shared" si="162"/>
        <v>1368</v>
      </c>
      <c r="P186" s="60">
        <f t="shared" si="163"/>
        <v>3190.5</v>
      </c>
      <c r="Q186" s="60">
        <f t="shared" si="164"/>
        <v>2659.5</v>
      </c>
      <c r="R186" s="60">
        <f t="shared" si="165"/>
        <v>3832.83</v>
      </c>
      <c r="S186" s="60">
        <f t="shared" si="166"/>
        <v>6880.5</v>
      </c>
      <c r="T186" s="60">
        <f t="shared" si="167"/>
        <v>41167.17</v>
      </c>
      <c r="U186" s="62" t="s">
        <v>282</v>
      </c>
      <c r="V186" s="26"/>
    </row>
    <row r="187" spans="1:72" s="2" customFormat="1" ht="30" customHeight="1" x14ac:dyDescent="0.3">
      <c r="A187" s="53">
        <v>179</v>
      </c>
      <c r="B187" s="48" t="s">
        <v>209</v>
      </c>
      <c r="C187" s="49" t="s">
        <v>232</v>
      </c>
      <c r="D187" s="48" t="s">
        <v>88</v>
      </c>
      <c r="E187" s="48" t="s">
        <v>79</v>
      </c>
      <c r="F187" s="49" t="s">
        <v>215</v>
      </c>
      <c r="G187" s="50" t="s">
        <v>216</v>
      </c>
      <c r="H187" s="50" t="s">
        <v>216</v>
      </c>
      <c r="I187" s="60">
        <v>42000</v>
      </c>
      <c r="J187" s="60">
        <v>724.92</v>
      </c>
      <c r="K187" s="60">
        <v>25</v>
      </c>
      <c r="L187" s="60">
        <f t="shared" si="95"/>
        <v>1205.4000000000001</v>
      </c>
      <c r="M187" s="60">
        <f t="shared" si="160"/>
        <v>2981.9999999999995</v>
      </c>
      <c r="N187" s="60">
        <f t="shared" si="161"/>
        <v>462.00000000000006</v>
      </c>
      <c r="O187" s="60">
        <f t="shared" si="162"/>
        <v>1276.8</v>
      </c>
      <c r="P187" s="60">
        <f t="shared" si="163"/>
        <v>2977.8</v>
      </c>
      <c r="Q187" s="60">
        <f t="shared" si="164"/>
        <v>2482.1999999999998</v>
      </c>
      <c r="R187" s="60">
        <f t="shared" si="165"/>
        <v>3232.12</v>
      </c>
      <c r="S187" s="60">
        <f t="shared" si="166"/>
        <v>6421.7999999999993</v>
      </c>
      <c r="T187" s="60">
        <f t="shared" si="167"/>
        <v>38767.879999999997</v>
      </c>
      <c r="U187" s="62" t="s">
        <v>282</v>
      </c>
      <c r="V187" s="26"/>
    </row>
    <row r="188" spans="1:72" s="2" customFormat="1" ht="30" customHeight="1" x14ac:dyDescent="0.3">
      <c r="A188" s="53">
        <v>180</v>
      </c>
      <c r="B188" s="48" t="s">
        <v>458</v>
      </c>
      <c r="C188" s="49" t="s">
        <v>232</v>
      </c>
      <c r="D188" s="48" t="s">
        <v>88</v>
      </c>
      <c r="E188" s="48" t="s">
        <v>310</v>
      </c>
      <c r="F188" s="49" t="s">
        <v>215</v>
      </c>
      <c r="G188" s="50" t="s">
        <v>216</v>
      </c>
      <c r="H188" s="50" t="s">
        <v>216</v>
      </c>
      <c r="I188" s="60">
        <v>50000</v>
      </c>
      <c r="J188" s="60">
        <v>1854</v>
      </c>
      <c r="K188" s="60">
        <v>25</v>
      </c>
      <c r="L188" s="60">
        <f t="shared" si="95"/>
        <v>1435</v>
      </c>
      <c r="M188" s="60">
        <f t="shared" si="160"/>
        <v>3549.9999999999995</v>
      </c>
      <c r="N188" s="60">
        <f t="shared" si="161"/>
        <v>550</v>
      </c>
      <c r="O188" s="60">
        <f t="shared" si="162"/>
        <v>1520</v>
      </c>
      <c r="P188" s="60">
        <f t="shared" si="163"/>
        <v>3545.0000000000005</v>
      </c>
      <c r="Q188" s="60">
        <f t="shared" si="164"/>
        <v>2955</v>
      </c>
      <c r="R188" s="60">
        <f t="shared" si="165"/>
        <v>4834</v>
      </c>
      <c r="S188" s="60">
        <f t="shared" si="166"/>
        <v>7645</v>
      </c>
      <c r="T188" s="60">
        <f t="shared" si="167"/>
        <v>45166</v>
      </c>
      <c r="U188" s="62" t="s">
        <v>282</v>
      </c>
      <c r="V188" s="26"/>
    </row>
    <row r="189" spans="1:72" s="2" customFormat="1" ht="30" customHeight="1" x14ac:dyDescent="0.3">
      <c r="A189" s="53">
        <v>181</v>
      </c>
      <c r="B189" s="48" t="s">
        <v>135</v>
      </c>
      <c r="C189" s="49" t="s">
        <v>232</v>
      </c>
      <c r="D189" s="48" t="s">
        <v>136</v>
      </c>
      <c r="E189" s="48" t="s">
        <v>1</v>
      </c>
      <c r="F189" s="49" t="s">
        <v>215</v>
      </c>
      <c r="G189" s="50" t="s">
        <v>216</v>
      </c>
      <c r="H189" s="50" t="s">
        <v>216</v>
      </c>
      <c r="I189" s="60">
        <v>50000</v>
      </c>
      <c r="J189" s="60">
        <v>1596.68</v>
      </c>
      <c r="K189" s="60">
        <v>25</v>
      </c>
      <c r="L189" s="60">
        <f t="shared" si="95"/>
        <v>1435</v>
      </c>
      <c r="M189" s="60">
        <f t="shared" si="160"/>
        <v>3549.9999999999995</v>
      </c>
      <c r="N189" s="60">
        <f t="shared" si="161"/>
        <v>550</v>
      </c>
      <c r="O189" s="60">
        <f t="shared" si="162"/>
        <v>1520</v>
      </c>
      <c r="P189" s="60">
        <f t="shared" si="163"/>
        <v>3545.0000000000005</v>
      </c>
      <c r="Q189" s="60">
        <f t="shared" si="164"/>
        <v>2955</v>
      </c>
      <c r="R189" s="60">
        <f t="shared" si="165"/>
        <v>4576.68</v>
      </c>
      <c r="S189" s="60">
        <f t="shared" si="166"/>
        <v>7645</v>
      </c>
      <c r="T189" s="60">
        <f t="shared" si="167"/>
        <v>45423.32</v>
      </c>
      <c r="U189" s="62" t="s">
        <v>282</v>
      </c>
      <c r="V189" s="26"/>
    </row>
    <row r="190" spans="1:72" s="2" customFormat="1" ht="30" customHeight="1" x14ac:dyDescent="0.3">
      <c r="A190" s="53">
        <v>182</v>
      </c>
      <c r="B190" s="48" t="s">
        <v>173</v>
      </c>
      <c r="C190" s="49" t="s">
        <v>232</v>
      </c>
      <c r="D190" s="48" t="s">
        <v>136</v>
      </c>
      <c r="E190" s="48" t="s">
        <v>79</v>
      </c>
      <c r="F190" s="49" t="s">
        <v>215</v>
      </c>
      <c r="G190" s="50" t="s">
        <v>216</v>
      </c>
      <c r="H190" s="50" t="s">
        <v>216</v>
      </c>
      <c r="I190" s="60">
        <v>42000</v>
      </c>
      <c r="J190" s="60">
        <v>724.92</v>
      </c>
      <c r="K190" s="60">
        <v>25</v>
      </c>
      <c r="L190" s="60">
        <f t="shared" si="95"/>
        <v>1205.4000000000001</v>
      </c>
      <c r="M190" s="60">
        <f t="shared" ref="M190:M191" si="168">I190*7.1%</f>
        <v>2981.9999999999995</v>
      </c>
      <c r="N190" s="60">
        <f t="shared" ref="N190:N191" si="169">I190*1.1%</f>
        <v>462.00000000000006</v>
      </c>
      <c r="O190" s="60">
        <f t="shared" ref="O190:O191" si="170">I190*3.04%</f>
        <v>1276.8</v>
      </c>
      <c r="P190" s="60">
        <f t="shared" ref="P190:P191" si="171">I190*7.09%</f>
        <v>2977.8</v>
      </c>
      <c r="Q190" s="60">
        <f t="shared" ref="Q190:Q191" si="172">+L190+O190</f>
        <v>2482.1999999999998</v>
      </c>
      <c r="R190" s="60">
        <f t="shared" ref="R190:R191" si="173">SUM(J190+K190+L190+O190)</f>
        <v>3232.12</v>
      </c>
      <c r="S190" s="60">
        <f t="shared" ref="S190:S191" si="174">SUM(M190+N190+P190)</f>
        <v>6421.7999999999993</v>
      </c>
      <c r="T190" s="60">
        <f t="shared" ref="T190:T191" si="175">I190-R190</f>
        <v>38767.879999999997</v>
      </c>
      <c r="U190" s="62" t="s">
        <v>282</v>
      </c>
      <c r="V190" s="26"/>
    </row>
    <row r="191" spans="1:72" s="2" customFormat="1" ht="30" customHeight="1" x14ac:dyDescent="0.3">
      <c r="A191" s="53">
        <v>183</v>
      </c>
      <c r="B191" s="48" t="s">
        <v>304</v>
      </c>
      <c r="C191" s="49" t="s">
        <v>231</v>
      </c>
      <c r="D191" s="48" t="s">
        <v>136</v>
      </c>
      <c r="E191" s="48" t="s">
        <v>170</v>
      </c>
      <c r="F191" s="49" t="s">
        <v>215</v>
      </c>
      <c r="G191" s="50" t="s">
        <v>216</v>
      </c>
      <c r="H191" s="50" t="s">
        <v>216</v>
      </c>
      <c r="I191" s="60">
        <v>40000</v>
      </c>
      <c r="J191" s="60">
        <v>442.65</v>
      </c>
      <c r="K191" s="60">
        <v>25</v>
      </c>
      <c r="L191" s="60">
        <f t="shared" si="95"/>
        <v>1148</v>
      </c>
      <c r="M191" s="60">
        <f t="shared" si="168"/>
        <v>2839.9999999999995</v>
      </c>
      <c r="N191" s="60">
        <f t="shared" si="169"/>
        <v>440.00000000000006</v>
      </c>
      <c r="O191" s="60">
        <f t="shared" si="170"/>
        <v>1216</v>
      </c>
      <c r="P191" s="60">
        <f t="shared" si="171"/>
        <v>2836</v>
      </c>
      <c r="Q191" s="60">
        <f t="shared" si="172"/>
        <v>2364</v>
      </c>
      <c r="R191" s="60">
        <f t="shared" si="173"/>
        <v>2831.65</v>
      </c>
      <c r="S191" s="60">
        <f t="shared" si="174"/>
        <v>6116</v>
      </c>
      <c r="T191" s="60">
        <f t="shared" si="175"/>
        <v>37168.35</v>
      </c>
      <c r="U191" s="62" t="s">
        <v>282</v>
      </c>
      <c r="V191" s="26"/>
    </row>
    <row r="192" spans="1:72" s="2" customFormat="1" ht="30" customHeight="1" x14ac:dyDescent="0.3">
      <c r="A192" s="53">
        <v>184</v>
      </c>
      <c r="B192" s="48" t="s">
        <v>91</v>
      </c>
      <c r="C192" s="49" t="s">
        <v>231</v>
      </c>
      <c r="D192" s="48" t="s">
        <v>90</v>
      </c>
      <c r="E192" s="48" t="s">
        <v>82</v>
      </c>
      <c r="F192" s="49" t="s">
        <v>215</v>
      </c>
      <c r="G192" s="50" t="s">
        <v>216</v>
      </c>
      <c r="H192" s="50" t="s">
        <v>216</v>
      </c>
      <c r="I192" s="60">
        <v>45000</v>
      </c>
      <c r="J192" s="60">
        <v>1148.33</v>
      </c>
      <c r="K192" s="60">
        <v>25</v>
      </c>
      <c r="L192" s="60">
        <f t="shared" si="95"/>
        <v>1291.5</v>
      </c>
      <c r="M192" s="60">
        <f t="shared" ref="M192:M199" si="176">I192*7.1%</f>
        <v>3194.9999999999995</v>
      </c>
      <c r="N192" s="60">
        <f t="shared" ref="N192:N199" si="177">I192*1.1%</f>
        <v>495.00000000000006</v>
      </c>
      <c r="O192" s="60">
        <f t="shared" ref="O192:O199" si="178">I192*3.04%</f>
        <v>1368</v>
      </c>
      <c r="P192" s="60">
        <f t="shared" ref="P192:P199" si="179">I192*7.09%</f>
        <v>3190.5</v>
      </c>
      <c r="Q192" s="60">
        <f t="shared" ref="Q192:Q199" si="180">+L192+O192</f>
        <v>2659.5</v>
      </c>
      <c r="R192" s="60">
        <f t="shared" ref="R192:R199" si="181">SUM(J192+K192+L192+O192)</f>
        <v>3832.83</v>
      </c>
      <c r="S192" s="60">
        <f t="shared" ref="S192:S199" si="182">SUM(M192+N192+P192)</f>
        <v>6880.5</v>
      </c>
      <c r="T192" s="60">
        <f t="shared" ref="T192:T199" si="183">I192-R192</f>
        <v>41167.17</v>
      </c>
      <c r="U192" s="62" t="s">
        <v>282</v>
      </c>
      <c r="V192" s="26"/>
    </row>
    <row r="193" spans="1:72" s="2" customFormat="1" ht="30" customHeight="1" x14ac:dyDescent="0.3">
      <c r="A193" s="53">
        <v>185</v>
      </c>
      <c r="B193" s="48" t="s">
        <v>93</v>
      </c>
      <c r="C193" s="49" t="s">
        <v>231</v>
      </c>
      <c r="D193" s="48" t="s">
        <v>92</v>
      </c>
      <c r="E193" s="48" t="s">
        <v>1</v>
      </c>
      <c r="F193" s="49" t="s">
        <v>215</v>
      </c>
      <c r="G193" s="50" t="s">
        <v>216</v>
      </c>
      <c r="H193" s="50" t="s">
        <v>216</v>
      </c>
      <c r="I193" s="60">
        <v>50000</v>
      </c>
      <c r="J193" s="60">
        <v>1854</v>
      </c>
      <c r="K193" s="60">
        <v>25</v>
      </c>
      <c r="L193" s="60">
        <f t="shared" si="95"/>
        <v>1435</v>
      </c>
      <c r="M193" s="60">
        <f t="shared" si="176"/>
        <v>3549.9999999999995</v>
      </c>
      <c r="N193" s="60">
        <f t="shared" si="177"/>
        <v>550</v>
      </c>
      <c r="O193" s="60">
        <f t="shared" si="178"/>
        <v>1520</v>
      </c>
      <c r="P193" s="60">
        <f t="shared" si="179"/>
        <v>3545.0000000000005</v>
      </c>
      <c r="Q193" s="60">
        <f t="shared" si="180"/>
        <v>2955</v>
      </c>
      <c r="R193" s="60">
        <f t="shared" si="181"/>
        <v>4834</v>
      </c>
      <c r="S193" s="60">
        <f t="shared" si="182"/>
        <v>7645</v>
      </c>
      <c r="T193" s="60">
        <f t="shared" si="183"/>
        <v>45166</v>
      </c>
      <c r="U193" s="62" t="s">
        <v>282</v>
      </c>
      <c r="V193" s="26"/>
    </row>
    <row r="194" spans="1:72" s="2" customFormat="1" ht="30" customHeight="1" x14ac:dyDescent="0.3">
      <c r="A194" s="53">
        <v>186</v>
      </c>
      <c r="B194" s="48" t="s">
        <v>95</v>
      </c>
      <c r="C194" s="49" t="s">
        <v>232</v>
      </c>
      <c r="D194" s="48" t="s">
        <v>92</v>
      </c>
      <c r="E194" s="48" t="s">
        <v>1</v>
      </c>
      <c r="F194" s="49" t="s">
        <v>215</v>
      </c>
      <c r="G194" s="50" t="s">
        <v>216</v>
      </c>
      <c r="H194" s="50" t="s">
        <v>216</v>
      </c>
      <c r="I194" s="60">
        <v>50000</v>
      </c>
      <c r="J194" s="60">
        <v>1854</v>
      </c>
      <c r="K194" s="60">
        <v>25</v>
      </c>
      <c r="L194" s="60">
        <f t="shared" si="95"/>
        <v>1435</v>
      </c>
      <c r="M194" s="60">
        <f>I194*7.1%</f>
        <v>3549.9999999999995</v>
      </c>
      <c r="N194" s="60">
        <f>I194*1.1%</f>
        <v>550</v>
      </c>
      <c r="O194" s="60">
        <f>I194*3.04%</f>
        <v>1520</v>
      </c>
      <c r="P194" s="60">
        <f>I194*7.09%</f>
        <v>3545.0000000000005</v>
      </c>
      <c r="Q194" s="60">
        <f>+L194+O194</f>
        <v>2955</v>
      </c>
      <c r="R194" s="60">
        <f>SUM(J194+K194+L194+O194)</f>
        <v>4834</v>
      </c>
      <c r="S194" s="60">
        <f>SUM(M194+N194+P194)</f>
        <v>7645</v>
      </c>
      <c r="T194" s="60">
        <f>I194-R194</f>
        <v>45166</v>
      </c>
      <c r="U194" s="62" t="s">
        <v>282</v>
      </c>
      <c r="V194" s="26"/>
    </row>
    <row r="195" spans="1:72" s="2" customFormat="1" ht="30" customHeight="1" x14ac:dyDescent="0.3">
      <c r="A195" s="53">
        <v>187</v>
      </c>
      <c r="B195" s="48" t="s">
        <v>94</v>
      </c>
      <c r="C195" s="49" t="s">
        <v>232</v>
      </c>
      <c r="D195" s="48" t="s">
        <v>92</v>
      </c>
      <c r="E195" s="48" t="s">
        <v>82</v>
      </c>
      <c r="F195" s="49" t="s">
        <v>215</v>
      </c>
      <c r="G195" s="50" t="s">
        <v>216</v>
      </c>
      <c r="H195" s="50" t="s">
        <v>216</v>
      </c>
      <c r="I195" s="60">
        <v>45000</v>
      </c>
      <c r="J195" s="60">
        <v>891.01</v>
      </c>
      <c r="K195" s="60">
        <v>25</v>
      </c>
      <c r="L195" s="60">
        <f t="shared" si="95"/>
        <v>1291.5</v>
      </c>
      <c r="M195" s="60">
        <f t="shared" si="176"/>
        <v>3194.9999999999995</v>
      </c>
      <c r="N195" s="60">
        <f t="shared" si="177"/>
        <v>495.00000000000006</v>
      </c>
      <c r="O195" s="60">
        <f t="shared" si="178"/>
        <v>1368</v>
      </c>
      <c r="P195" s="60">
        <f t="shared" si="179"/>
        <v>3190.5</v>
      </c>
      <c r="Q195" s="60">
        <f t="shared" si="180"/>
        <v>2659.5</v>
      </c>
      <c r="R195" s="60">
        <f t="shared" si="181"/>
        <v>3575.51</v>
      </c>
      <c r="S195" s="60">
        <f t="shared" si="182"/>
        <v>6880.5</v>
      </c>
      <c r="T195" s="60">
        <f t="shared" si="183"/>
        <v>41424.49</v>
      </c>
      <c r="U195" s="62" t="s">
        <v>282</v>
      </c>
      <c r="V195" s="26"/>
    </row>
    <row r="196" spans="1:72" s="2" customFormat="1" ht="30" customHeight="1" x14ac:dyDescent="0.3">
      <c r="A196" s="53">
        <v>188</v>
      </c>
      <c r="B196" s="48" t="s">
        <v>235</v>
      </c>
      <c r="C196" s="49" t="s">
        <v>231</v>
      </c>
      <c r="D196" s="48" t="s">
        <v>92</v>
      </c>
      <c r="E196" s="48" t="s">
        <v>79</v>
      </c>
      <c r="F196" s="49" t="s">
        <v>215</v>
      </c>
      <c r="G196" s="50" t="s">
        <v>216</v>
      </c>
      <c r="H196" s="50" t="s">
        <v>216</v>
      </c>
      <c r="I196" s="60">
        <v>40000</v>
      </c>
      <c r="J196" s="60">
        <v>442.65</v>
      </c>
      <c r="K196" s="60">
        <v>25</v>
      </c>
      <c r="L196" s="60">
        <f t="shared" si="95"/>
        <v>1148</v>
      </c>
      <c r="M196" s="60">
        <f t="shared" si="176"/>
        <v>2839.9999999999995</v>
      </c>
      <c r="N196" s="60">
        <f t="shared" si="177"/>
        <v>440.00000000000006</v>
      </c>
      <c r="O196" s="60">
        <f t="shared" si="178"/>
        <v>1216</v>
      </c>
      <c r="P196" s="60">
        <f t="shared" si="179"/>
        <v>2836</v>
      </c>
      <c r="Q196" s="60">
        <f t="shared" si="180"/>
        <v>2364</v>
      </c>
      <c r="R196" s="60">
        <f t="shared" si="181"/>
        <v>2831.65</v>
      </c>
      <c r="S196" s="60">
        <f t="shared" si="182"/>
        <v>6116</v>
      </c>
      <c r="T196" s="60">
        <f t="shared" si="183"/>
        <v>37168.35</v>
      </c>
      <c r="U196" s="62" t="s">
        <v>282</v>
      </c>
      <c r="V196" s="26"/>
    </row>
    <row r="197" spans="1:72" s="38" customFormat="1" ht="30" customHeight="1" x14ac:dyDescent="0.3">
      <c r="A197" s="53">
        <v>189</v>
      </c>
      <c r="B197" s="48" t="s">
        <v>225</v>
      </c>
      <c r="C197" s="49" t="s">
        <v>232</v>
      </c>
      <c r="D197" s="48" t="s">
        <v>226</v>
      </c>
      <c r="E197" s="48" t="s">
        <v>79</v>
      </c>
      <c r="F197" s="49" t="s">
        <v>215</v>
      </c>
      <c r="G197" s="50" t="s">
        <v>216</v>
      </c>
      <c r="H197" s="50" t="s">
        <v>216</v>
      </c>
      <c r="I197" s="60">
        <v>42000</v>
      </c>
      <c r="J197" s="60">
        <v>724.92</v>
      </c>
      <c r="K197" s="60">
        <v>25</v>
      </c>
      <c r="L197" s="60">
        <f t="shared" si="95"/>
        <v>1205.4000000000001</v>
      </c>
      <c r="M197" s="60">
        <f>I197*7.1%</f>
        <v>2981.9999999999995</v>
      </c>
      <c r="N197" s="60">
        <f>I197*1.1%</f>
        <v>462.00000000000006</v>
      </c>
      <c r="O197" s="60">
        <f>I197*3.04%</f>
        <v>1276.8</v>
      </c>
      <c r="P197" s="60">
        <f>I197*7.09%</f>
        <v>2977.8</v>
      </c>
      <c r="Q197" s="60">
        <f>+L197+O197</f>
        <v>2482.1999999999998</v>
      </c>
      <c r="R197" s="60">
        <f>SUM(J197+K197+L197+O197)</f>
        <v>3232.12</v>
      </c>
      <c r="S197" s="60">
        <f>SUM(M197+N197+P197)</f>
        <v>6421.7999999999993</v>
      </c>
      <c r="T197" s="60">
        <f>I197-R197</f>
        <v>38767.879999999997</v>
      </c>
      <c r="U197" s="62" t="s">
        <v>282</v>
      </c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</row>
    <row r="198" spans="1:72" s="2" customFormat="1" ht="30" customHeight="1" x14ac:dyDescent="0.3">
      <c r="A198" s="53">
        <v>190</v>
      </c>
      <c r="B198" s="48" t="s">
        <v>359</v>
      </c>
      <c r="C198" s="49" t="s">
        <v>232</v>
      </c>
      <c r="D198" s="49" t="s">
        <v>149</v>
      </c>
      <c r="E198" s="48" t="s">
        <v>58</v>
      </c>
      <c r="F198" s="49" t="s">
        <v>215</v>
      </c>
      <c r="G198" s="50" t="s">
        <v>216</v>
      </c>
      <c r="H198" s="50" t="s">
        <v>216</v>
      </c>
      <c r="I198" s="60">
        <v>46000</v>
      </c>
      <c r="J198" s="60">
        <v>1289.46</v>
      </c>
      <c r="K198" s="60">
        <v>25</v>
      </c>
      <c r="L198" s="60">
        <f t="shared" si="95"/>
        <v>1320.2</v>
      </c>
      <c r="M198" s="60">
        <f t="shared" si="176"/>
        <v>3265.9999999999995</v>
      </c>
      <c r="N198" s="60">
        <f t="shared" si="177"/>
        <v>506.00000000000006</v>
      </c>
      <c r="O198" s="60">
        <f t="shared" si="178"/>
        <v>1398.4</v>
      </c>
      <c r="P198" s="60">
        <f t="shared" si="179"/>
        <v>3261.4</v>
      </c>
      <c r="Q198" s="60">
        <f t="shared" si="180"/>
        <v>2718.6000000000004</v>
      </c>
      <c r="R198" s="60">
        <f t="shared" si="181"/>
        <v>4033.06</v>
      </c>
      <c r="S198" s="60">
        <f t="shared" si="182"/>
        <v>7033.4</v>
      </c>
      <c r="T198" s="60">
        <f t="shared" si="183"/>
        <v>41966.94</v>
      </c>
      <c r="U198" s="62" t="s">
        <v>282</v>
      </c>
      <c r="V198" s="26"/>
    </row>
    <row r="199" spans="1:72" s="2" customFormat="1" ht="30" customHeight="1" x14ac:dyDescent="0.3">
      <c r="A199" s="53">
        <v>191</v>
      </c>
      <c r="B199" s="48" t="s">
        <v>210</v>
      </c>
      <c r="C199" s="49" t="s">
        <v>231</v>
      </c>
      <c r="D199" s="49" t="s">
        <v>149</v>
      </c>
      <c r="E199" s="48" t="s">
        <v>79</v>
      </c>
      <c r="F199" s="49" t="s">
        <v>215</v>
      </c>
      <c r="G199" s="50" t="s">
        <v>216</v>
      </c>
      <c r="H199" s="50" t="s">
        <v>216</v>
      </c>
      <c r="I199" s="60">
        <v>42000</v>
      </c>
      <c r="J199" s="60">
        <v>724.92</v>
      </c>
      <c r="K199" s="60">
        <v>25</v>
      </c>
      <c r="L199" s="60">
        <f t="shared" si="95"/>
        <v>1205.4000000000001</v>
      </c>
      <c r="M199" s="60">
        <f t="shared" si="176"/>
        <v>2981.9999999999995</v>
      </c>
      <c r="N199" s="60">
        <f t="shared" si="177"/>
        <v>462.00000000000006</v>
      </c>
      <c r="O199" s="60">
        <f t="shared" si="178"/>
        <v>1276.8</v>
      </c>
      <c r="P199" s="60">
        <f t="shared" si="179"/>
        <v>2977.8</v>
      </c>
      <c r="Q199" s="60">
        <f t="shared" si="180"/>
        <v>2482.1999999999998</v>
      </c>
      <c r="R199" s="60">
        <f t="shared" si="181"/>
        <v>3232.12</v>
      </c>
      <c r="S199" s="60">
        <f t="shared" si="182"/>
        <v>6421.7999999999993</v>
      </c>
      <c r="T199" s="60">
        <f t="shared" si="183"/>
        <v>38767.879999999997</v>
      </c>
      <c r="U199" s="62" t="s">
        <v>282</v>
      </c>
      <c r="V199" s="26"/>
    </row>
    <row r="200" spans="1:72" s="2" customFormat="1" ht="30" customHeight="1" x14ac:dyDescent="0.3">
      <c r="A200" s="53">
        <v>192</v>
      </c>
      <c r="B200" s="48" t="s">
        <v>174</v>
      </c>
      <c r="C200" s="49" t="s">
        <v>232</v>
      </c>
      <c r="D200" s="48" t="s">
        <v>175</v>
      </c>
      <c r="E200" s="48" t="s">
        <v>160</v>
      </c>
      <c r="F200" s="49" t="s">
        <v>215</v>
      </c>
      <c r="G200" s="50" t="s">
        <v>216</v>
      </c>
      <c r="H200" s="50" t="s">
        <v>216</v>
      </c>
      <c r="I200" s="60">
        <v>60000</v>
      </c>
      <c r="J200" s="60">
        <v>3486.68</v>
      </c>
      <c r="K200" s="60">
        <v>25</v>
      </c>
      <c r="L200" s="60">
        <f t="shared" si="95"/>
        <v>1722</v>
      </c>
      <c r="M200" s="60">
        <f t="shared" ref="M200:M203" si="184">I200*7.1%</f>
        <v>4260</v>
      </c>
      <c r="N200" s="60">
        <f t="shared" ref="N200:N203" si="185">I200*1.1%</f>
        <v>660.00000000000011</v>
      </c>
      <c r="O200" s="60">
        <f t="shared" ref="O200:O203" si="186">I200*3.04%</f>
        <v>1824</v>
      </c>
      <c r="P200" s="60">
        <f t="shared" ref="P200:P203" si="187">I200*7.09%</f>
        <v>4254</v>
      </c>
      <c r="Q200" s="60">
        <f t="shared" ref="Q200:Q203" si="188">+L200+O200</f>
        <v>3546</v>
      </c>
      <c r="R200" s="60">
        <f t="shared" ref="R200:R203" si="189">SUM(J200+K200+L200+O200)</f>
        <v>7057.68</v>
      </c>
      <c r="S200" s="60">
        <f t="shared" ref="S200:S203" si="190">SUM(M200+N200+P200)</f>
        <v>9174</v>
      </c>
      <c r="T200" s="60">
        <f t="shared" ref="T200:T203" si="191">I200-R200</f>
        <v>52942.32</v>
      </c>
      <c r="U200" s="62" t="s">
        <v>282</v>
      </c>
      <c r="V200" s="26"/>
    </row>
    <row r="201" spans="1:72" s="2" customFormat="1" ht="30" customHeight="1" x14ac:dyDescent="0.3">
      <c r="A201" s="53">
        <v>193</v>
      </c>
      <c r="B201" s="48" t="s">
        <v>267</v>
      </c>
      <c r="C201" s="49" t="s">
        <v>231</v>
      </c>
      <c r="D201" s="48" t="s">
        <v>175</v>
      </c>
      <c r="E201" s="48" t="s">
        <v>58</v>
      </c>
      <c r="F201" s="49" t="s">
        <v>215</v>
      </c>
      <c r="G201" s="50" t="s">
        <v>216</v>
      </c>
      <c r="H201" s="50" t="s">
        <v>216</v>
      </c>
      <c r="I201" s="60">
        <v>61000</v>
      </c>
      <c r="J201" s="60">
        <v>3674.86</v>
      </c>
      <c r="K201" s="60">
        <v>25</v>
      </c>
      <c r="L201" s="60">
        <f t="shared" si="95"/>
        <v>1750.7</v>
      </c>
      <c r="M201" s="60">
        <f t="shared" si="184"/>
        <v>4331</v>
      </c>
      <c r="N201" s="60">
        <f t="shared" si="185"/>
        <v>671.00000000000011</v>
      </c>
      <c r="O201" s="60">
        <f t="shared" si="186"/>
        <v>1854.4</v>
      </c>
      <c r="P201" s="60">
        <f t="shared" si="187"/>
        <v>4324.9000000000005</v>
      </c>
      <c r="Q201" s="60">
        <f t="shared" si="188"/>
        <v>3605.1000000000004</v>
      </c>
      <c r="R201" s="60">
        <f t="shared" si="189"/>
        <v>7304.9600000000009</v>
      </c>
      <c r="S201" s="60">
        <f t="shared" si="190"/>
        <v>9326.9000000000015</v>
      </c>
      <c r="T201" s="60">
        <f t="shared" si="191"/>
        <v>53695.040000000001</v>
      </c>
      <c r="U201" s="62" t="s">
        <v>282</v>
      </c>
      <c r="V201" s="26"/>
    </row>
    <row r="202" spans="1:72" s="2" customFormat="1" ht="30" customHeight="1" x14ac:dyDescent="0.3">
      <c r="A202" s="53">
        <v>194</v>
      </c>
      <c r="B202" s="48" t="s">
        <v>358</v>
      </c>
      <c r="C202" s="49" t="s">
        <v>231</v>
      </c>
      <c r="D202" s="48" t="s">
        <v>175</v>
      </c>
      <c r="E202" s="48" t="s">
        <v>82</v>
      </c>
      <c r="F202" s="49" t="s">
        <v>215</v>
      </c>
      <c r="G202" s="50" t="s">
        <v>216</v>
      </c>
      <c r="H202" s="50" t="s">
        <v>216</v>
      </c>
      <c r="I202" s="60">
        <v>46000</v>
      </c>
      <c r="J202" s="60">
        <v>1289.46</v>
      </c>
      <c r="K202" s="60">
        <v>25</v>
      </c>
      <c r="L202" s="60">
        <f t="shared" si="95"/>
        <v>1320.2</v>
      </c>
      <c r="M202" s="60">
        <f t="shared" si="184"/>
        <v>3265.9999999999995</v>
      </c>
      <c r="N202" s="60">
        <f t="shared" si="185"/>
        <v>506.00000000000006</v>
      </c>
      <c r="O202" s="60">
        <f t="shared" si="186"/>
        <v>1398.4</v>
      </c>
      <c r="P202" s="60">
        <f t="shared" si="187"/>
        <v>3261.4</v>
      </c>
      <c r="Q202" s="60">
        <f t="shared" si="188"/>
        <v>2718.6000000000004</v>
      </c>
      <c r="R202" s="60">
        <f t="shared" si="189"/>
        <v>4033.06</v>
      </c>
      <c r="S202" s="60">
        <f t="shared" si="190"/>
        <v>7033.4</v>
      </c>
      <c r="T202" s="60">
        <f t="shared" si="191"/>
        <v>41966.94</v>
      </c>
      <c r="U202" s="62" t="s">
        <v>282</v>
      </c>
      <c r="V202" s="26"/>
    </row>
    <row r="203" spans="1:72" s="2" customFormat="1" ht="30" customHeight="1" x14ac:dyDescent="0.3">
      <c r="A203" s="53">
        <v>195</v>
      </c>
      <c r="B203" s="48" t="s">
        <v>377</v>
      </c>
      <c r="C203" s="49" t="s">
        <v>231</v>
      </c>
      <c r="D203" s="48" t="s">
        <v>137</v>
      </c>
      <c r="E203" s="48" t="s">
        <v>1</v>
      </c>
      <c r="F203" s="49" t="s">
        <v>215</v>
      </c>
      <c r="G203" s="50" t="s">
        <v>216</v>
      </c>
      <c r="H203" s="50" t="s">
        <v>216</v>
      </c>
      <c r="I203" s="60">
        <v>61000</v>
      </c>
      <c r="J203" s="60">
        <v>3674.86</v>
      </c>
      <c r="K203" s="60">
        <v>25</v>
      </c>
      <c r="L203" s="60">
        <f t="shared" si="95"/>
        <v>1750.7</v>
      </c>
      <c r="M203" s="60">
        <f t="shared" si="184"/>
        <v>4331</v>
      </c>
      <c r="N203" s="60">
        <f t="shared" si="185"/>
        <v>671.00000000000011</v>
      </c>
      <c r="O203" s="60">
        <f t="shared" si="186"/>
        <v>1854.4</v>
      </c>
      <c r="P203" s="60">
        <f t="shared" si="187"/>
        <v>4324.9000000000005</v>
      </c>
      <c r="Q203" s="60">
        <f t="shared" si="188"/>
        <v>3605.1000000000004</v>
      </c>
      <c r="R203" s="60">
        <f t="shared" si="189"/>
        <v>7304.9600000000009</v>
      </c>
      <c r="S203" s="60">
        <f t="shared" si="190"/>
        <v>9326.9000000000015</v>
      </c>
      <c r="T203" s="60">
        <f t="shared" si="191"/>
        <v>53695.040000000001</v>
      </c>
      <c r="U203" s="62" t="s">
        <v>282</v>
      </c>
      <c r="V203" s="26"/>
    </row>
    <row r="204" spans="1:72" s="2" customFormat="1" ht="30" customHeight="1" x14ac:dyDescent="0.3">
      <c r="A204" s="53">
        <v>196</v>
      </c>
      <c r="B204" s="48" t="s">
        <v>268</v>
      </c>
      <c r="C204" s="49" t="s">
        <v>232</v>
      </c>
      <c r="D204" s="48" t="s">
        <v>137</v>
      </c>
      <c r="E204" s="48" t="s">
        <v>79</v>
      </c>
      <c r="F204" s="49" t="s">
        <v>215</v>
      </c>
      <c r="G204" s="50" t="s">
        <v>216</v>
      </c>
      <c r="H204" s="50" t="s">
        <v>216</v>
      </c>
      <c r="I204" s="60">
        <v>40000</v>
      </c>
      <c r="J204" s="60">
        <v>185.33</v>
      </c>
      <c r="K204" s="60">
        <v>25</v>
      </c>
      <c r="L204" s="60">
        <f t="shared" si="95"/>
        <v>1148</v>
      </c>
      <c r="M204" s="60">
        <f>I204*7.1%</f>
        <v>2839.9999999999995</v>
      </c>
      <c r="N204" s="60">
        <f>I204*1.1%</f>
        <v>440.00000000000006</v>
      </c>
      <c r="O204" s="60">
        <f>I204*3.04%</f>
        <v>1216</v>
      </c>
      <c r="P204" s="60">
        <f>I204*7.09%</f>
        <v>2836</v>
      </c>
      <c r="Q204" s="60">
        <f>+L204+O204</f>
        <v>2364</v>
      </c>
      <c r="R204" s="60">
        <f>SUM(J204+K204+L204+O204)</f>
        <v>2574.33</v>
      </c>
      <c r="S204" s="60">
        <f>SUM(M204+N204+P204)</f>
        <v>6116</v>
      </c>
      <c r="T204" s="60">
        <f>I204-R204</f>
        <v>37425.67</v>
      </c>
      <c r="U204" s="62" t="s">
        <v>282</v>
      </c>
      <c r="V204" s="26"/>
    </row>
    <row r="205" spans="1:72" s="2" customFormat="1" ht="30" customHeight="1" x14ac:dyDescent="0.3">
      <c r="A205" s="53">
        <v>197</v>
      </c>
      <c r="B205" s="48" t="s">
        <v>303</v>
      </c>
      <c r="C205" s="49" t="s">
        <v>231</v>
      </c>
      <c r="D205" s="48" t="s">
        <v>137</v>
      </c>
      <c r="E205" s="48" t="s">
        <v>170</v>
      </c>
      <c r="F205" s="49" t="s">
        <v>215</v>
      </c>
      <c r="G205" s="50" t="s">
        <v>216</v>
      </c>
      <c r="H205" s="50" t="s">
        <v>216</v>
      </c>
      <c r="I205" s="60">
        <v>40000</v>
      </c>
      <c r="J205" s="60">
        <v>442.65</v>
      </c>
      <c r="K205" s="60">
        <v>25</v>
      </c>
      <c r="L205" s="60">
        <f t="shared" si="95"/>
        <v>1148</v>
      </c>
      <c r="M205" s="60">
        <f>I205*7.1%</f>
        <v>2839.9999999999995</v>
      </c>
      <c r="N205" s="60">
        <f>I205*1.1%</f>
        <v>440.00000000000006</v>
      </c>
      <c r="O205" s="60">
        <f>I205*3.04%</f>
        <v>1216</v>
      </c>
      <c r="P205" s="60">
        <f>I205*7.09%</f>
        <v>2836</v>
      </c>
      <c r="Q205" s="60">
        <f>+L205+O205</f>
        <v>2364</v>
      </c>
      <c r="R205" s="60">
        <f>SUM(J205+K205+L205+O205)</f>
        <v>2831.65</v>
      </c>
      <c r="S205" s="60">
        <f>SUM(M205+N205+P205)</f>
        <v>6116</v>
      </c>
      <c r="T205" s="60">
        <f>I205-R205</f>
        <v>37168.35</v>
      </c>
      <c r="U205" s="62" t="s">
        <v>282</v>
      </c>
      <c r="V205" s="26"/>
    </row>
    <row r="206" spans="1:72" s="2" customFormat="1" ht="30" customHeight="1" x14ac:dyDescent="0.3">
      <c r="A206" s="53">
        <v>198</v>
      </c>
      <c r="B206" s="48" t="s">
        <v>96</v>
      </c>
      <c r="C206" s="49" t="s">
        <v>231</v>
      </c>
      <c r="D206" s="48" t="s">
        <v>97</v>
      </c>
      <c r="E206" s="48" t="s">
        <v>1</v>
      </c>
      <c r="F206" s="49" t="s">
        <v>215</v>
      </c>
      <c r="G206" s="50" t="s">
        <v>216</v>
      </c>
      <c r="H206" s="50" t="s">
        <v>216</v>
      </c>
      <c r="I206" s="60">
        <v>50000</v>
      </c>
      <c r="J206" s="60">
        <v>1854</v>
      </c>
      <c r="K206" s="60">
        <v>25</v>
      </c>
      <c r="L206" s="60">
        <f t="shared" si="95"/>
        <v>1435</v>
      </c>
      <c r="M206" s="60">
        <f t="shared" ref="M206:M213" si="192">I206*7.1%</f>
        <v>3549.9999999999995</v>
      </c>
      <c r="N206" s="60">
        <f t="shared" ref="N206:N213" si="193">I206*1.1%</f>
        <v>550</v>
      </c>
      <c r="O206" s="60">
        <f t="shared" ref="O206:O213" si="194">I206*3.04%</f>
        <v>1520</v>
      </c>
      <c r="P206" s="60">
        <f t="shared" ref="P206:P213" si="195">I206*7.09%</f>
        <v>3545.0000000000005</v>
      </c>
      <c r="Q206" s="60">
        <f t="shared" ref="Q206:Q213" si="196">+L206+O206</f>
        <v>2955</v>
      </c>
      <c r="R206" s="60">
        <f t="shared" ref="R206:R215" si="197">SUM(J206+K206+L206+O206)</f>
        <v>4834</v>
      </c>
      <c r="S206" s="60">
        <f t="shared" ref="S206:S213" si="198">SUM(M206+N206+P206)</f>
        <v>7645</v>
      </c>
      <c r="T206" s="60">
        <f t="shared" ref="T206:T215" si="199">I206-R206</f>
        <v>45166</v>
      </c>
      <c r="U206" s="62" t="s">
        <v>282</v>
      </c>
      <c r="V206" s="26"/>
    </row>
    <row r="207" spans="1:72" s="2" customFormat="1" ht="30" customHeight="1" x14ac:dyDescent="0.3">
      <c r="A207" s="53">
        <v>199</v>
      </c>
      <c r="B207" s="48" t="s">
        <v>138</v>
      </c>
      <c r="C207" s="49" t="s">
        <v>232</v>
      </c>
      <c r="D207" s="48" t="s">
        <v>139</v>
      </c>
      <c r="E207" s="48" t="s">
        <v>1</v>
      </c>
      <c r="F207" s="49" t="s">
        <v>215</v>
      </c>
      <c r="G207" s="50" t="s">
        <v>216</v>
      </c>
      <c r="H207" s="50" t="s">
        <v>216</v>
      </c>
      <c r="I207" s="60">
        <v>50000</v>
      </c>
      <c r="J207" s="60">
        <v>1854</v>
      </c>
      <c r="K207" s="60">
        <v>25</v>
      </c>
      <c r="L207" s="60">
        <f t="shared" si="95"/>
        <v>1435</v>
      </c>
      <c r="M207" s="60">
        <f t="shared" si="192"/>
        <v>3549.9999999999995</v>
      </c>
      <c r="N207" s="60">
        <f t="shared" si="193"/>
        <v>550</v>
      </c>
      <c r="O207" s="60">
        <f t="shared" si="194"/>
        <v>1520</v>
      </c>
      <c r="P207" s="60">
        <f t="shared" si="195"/>
        <v>3545.0000000000005</v>
      </c>
      <c r="Q207" s="60">
        <f t="shared" si="196"/>
        <v>2955</v>
      </c>
      <c r="R207" s="60">
        <f t="shared" si="197"/>
        <v>4834</v>
      </c>
      <c r="S207" s="60">
        <f t="shared" si="198"/>
        <v>7645</v>
      </c>
      <c r="T207" s="60">
        <f t="shared" si="199"/>
        <v>45166</v>
      </c>
      <c r="U207" s="62" t="s">
        <v>282</v>
      </c>
      <c r="V207" s="26"/>
    </row>
    <row r="208" spans="1:72" s="2" customFormat="1" ht="30" customHeight="1" x14ac:dyDescent="0.3">
      <c r="A208" s="53">
        <v>200</v>
      </c>
      <c r="B208" s="48" t="s">
        <v>211</v>
      </c>
      <c r="C208" s="49" t="s">
        <v>232</v>
      </c>
      <c r="D208" s="48" t="s">
        <v>139</v>
      </c>
      <c r="E208" s="48" t="s">
        <v>79</v>
      </c>
      <c r="F208" s="49" t="s">
        <v>215</v>
      </c>
      <c r="G208" s="50" t="s">
        <v>216</v>
      </c>
      <c r="H208" s="50" t="s">
        <v>216</v>
      </c>
      <c r="I208" s="60">
        <v>42000</v>
      </c>
      <c r="J208" s="60">
        <v>724.92</v>
      </c>
      <c r="K208" s="60">
        <v>25</v>
      </c>
      <c r="L208" s="60">
        <f t="shared" si="95"/>
        <v>1205.4000000000001</v>
      </c>
      <c r="M208" s="60">
        <f t="shared" si="192"/>
        <v>2981.9999999999995</v>
      </c>
      <c r="N208" s="60">
        <f t="shared" si="193"/>
        <v>462.00000000000006</v>
      </c>
      <c r="O208" s="60">
        <f t="shared" si="194"/>
        <v>1276.8</v>
      </c>
      <c r="P208" s="60">
        <f t="shared" si="195"/>
        <v>2977.8</v>
      </c>
      <c r="Q208" s="60">
        <f t="shared" si="196"/>
        <v>2482.1999999999998</v>
      </c>
      <c r="R208" s="60">
        <f t="shared" si="197"/>
        <v>3232.12</v>
      </c>
      <c r="S208" s="60">
        <f t="shared" si="198"/>
        <v>6421.7999999999993</v>
      </c>
      <c r="T208" s="60">
        <f t="shared" si="199"/>
        <v>38767.879999999997</v>
      </c>
      <c r="U208" s="62" t="s">
        <v>282</v>
      </c>
      <c r="V208" s="26"/>
    </row>
    <row r="209" spans="1:22" s="2" customFormat="1" ht="30" customHeight="1" x14ac:dyDescent="0.3">
      <c r="A209" s="53">
        <v>201</v>
      </c>
      <c r="B209" s="48" t="s">
        <v>177</v>
      </c>
      <c r="C209" s="49" t="s">
        <v>231</v>
      </c>
      <c r="D209" s="48" t="s">
        <v>176</v>
      </c>
      <c r="E209" s="48" t="s">
        <v>79</v>
      </c>
      <c r="F209" s="49" t="s">
        <v>215</v>
      </c>
      <c r="G209" s="50" t="s">
        <v>216</v>
      </c>
      <c r="H209" s="50" t="s">
        <v>216</v>
      </c>
      <c r="I209" s="60">
        <v>42000</v>
      </c>
      <c r="J209" s="60">
        <v>724.92</v>
      </c>
      <c r="K209" s="60">
        <v>25</v>
      </c>
      <c r="L209" s="60">
        <f t="shared" si="95"/>
        <v>1205.4000000000001</v>
      </c>
      <c r="M209" s="60">
        <f t="shared" si="192"/>
        <v>2981.9999999999995</v>
      </c>
      <c r="N209" s="60">
        <f t="shared" si="193"/>
        <v>462.00000000000006</v>
      </c>
      <c r="O209" s="60">
        <f t="shared" si="194"/>
        <v>1276.8</v>
      </c>
      <c r="P209" s="60">
        <f t="shared" si="195"/>
        <v>2977.8</v>
      </c>
      <c r="Q209" s="60">
        <f t="shared" si="196"/>
        <v>2482.1999999999998</v>
      </c>
      <c r="R209" s="60">
        <f t="shared" si="197"/>
        <v>3232.12</v>
      </c>
      <c r="S209" s="60">
        <f t="shared" si="198"/>
        <v>6421.7999999999993</v>
      </c>
      <c r="T209" s="60">
        <f t="shared" si="199"/>
        <v>38767.879999999997</v>
      </c>
      <c r="U209" s="62" t="s">
        <v>282</v>
      </c>
      <c r="V209" s="26"/>
    </row>
    <row r="210" spans="1:22" s="2" customFormat="1" ht="30" customHeight="1" x14ac:dyDescent="0.3">
      <c r="A210" s="53">
        <v>202</v>
      </c>
      <c r="B210" s="48" t="s">
        <v>99</v>
      </c>
      <c r="C210" s="49" t="s">
        <v>231</v>
      </c>
      <c r="D210" s="48" t="s">
        <v>98</v>
      </c>
      <c r="E210" s="48" t="s">
        <v>82</v>
      </c>
      <c r="F210" s="49" t="s">
        <v>215</v>
      </c>
      <c r="G210" s="50" t="s">
        <v>216</v>
      </c>
      <c r="H210" s="50" t="s">
        <v>216</v>
      </c>
      <c r="I210" s="60">
        <v>45000</v>
      </c>
      <c r="J210" s="60">
        <v>1148.33</v>
      </c>
      <c r="K210" s="60">
        <v>25</v>
      </c>
      <c r="L210" s="60">
        <f t="shared" si="95"/>
        <v>1291.5</v>
      </c>
      <c r="M210" s="60">
        <f>I210*7.1%</f>
        <v>3194.9999999999995</v>
      </c>
      <c r="N210" s="60">
        <f>I210*1.1%</f>
        <v>495.00000000000006</v>
      </c>
      <c r="O210" s="60">
        <f>I210*3.04%</f>
        <v>1368</v>
      </c>
      <c r="P210" s="60">
        <f>I210*7.09%</f>
        <v>3190.5</v>
      </c>
      <c r="Q210" s="60">
        <f>+L210+O210</f>
        <v>2659.5</v>
      </c>
      <c r="R210" s="60">
        <f>SUM(J210+K210+L210+O210)</f>
        <v>3832.83</v>
      </c>
      <c r="S210" s="60">
        <f>SUM(M210+N210+P210)</f>
        <v>6880.5</v>
      </c>
      <c r="T210" s="60">
        <f>I210-R210</f>
        <v>41167.17</v>
      </c>
      <c r="U210" s="62" t="s">
        <v>282</v>
      </c>
      <c r="V210" s="26"/>
    </row>
    <row r="211" spans="1:22" s="2" customFormat="1" ht="30" customHeight="1" x14ac:dyDescent="0.3">
      <c r="A211" s="53">
        <v>203</v>
      </c>
      <c r="B211" s="48" t="s">
        <v>178</v>
      </c>
      <c r="C211" s="49" t="s">
        <v>231</v>
      </c>
      <c r="D211" s="48" t="s">
        <v>98</v>
      </c>
      <c r="E211" s="48" t="s">
        <v>79</v>
      </c>
      <c r="F211" s="49" t="s">
        <v>215</v>
      </c>
      <c r="G211" s="50" t="s">
        <v>216</v>
      </c>
      <c r="H211" s="50" t="s">
        <v>216</v>
      </c>
      <c r="I211" s="60">
        <v>42000</v>
      </c>
      <c r="J211" s="60">
        <v>724.92</v>
      </c>
      <c r="K211" s="60">
        <v>25</v>
      </c>
      <c r="L211" s="60">
        <f t="shared" si="95"/>
        <v>1205.4000000000001</v>
      </c>
      <c r="M211" s="60">
        <f t="shared" si="192"/>
        <v>2981.9999999999995</v>
      </c>
      <c r="N211" s="60">
        <f t="shared" si="193"/>
        <v>462.00000000000006</v>
      </c>
      <c r="O211" s="60">
        <f t="shared" si="194"/>
        <v>1276.8</v>
      </c>
      <c r="P211" s="60">
        <f t="shared" si="195"/>
        <v>2977.8</v>
      </c>
      <c r="Q211" s="60">
        <f t="shared" si="196"/>
        <v>2482.1999999999998</v>
      </c>
      <c r="R211" s="60">
        <f t="shared" si="197"/>
        <v>3232.12</v>
      </c>
      <c r="S211" s="60">
        <f t="shared" si="198"/>
        <v>6421.7999999999993</v>
      </c>
      <c r="T211" s="60">
        <f t="shared" si="199"/>
        <v>38767.879999999997</v>
      </c>
      <c r="U211" s="62" t="s">
        <v>282</v>
      </c>
      <c r="V211" s="26"/>
    </row>
    <row r="212" spans="1:22" s="57" customFormat="1" ht="30" customHeight="1" x14ac:dyDescent="0.3">
      <c r="A212" s="53">
        <v>204</v>
      </c>
      <c r="B212" s="48" t="s">
        <v>322</v>
      </c>
      <c r="C212" s="49" t="s">
        <v>232</v>
      </c>
      <c r="D212" s="48" t="s">
        <v>98</v>
      </c>
      <c r="E212" s="48" t="s">
        <v>82</v>
      </c>
      <c r="F212" s="49" t="s">
        <v>215</v>
      </c>
      <c r="G212" s="50" t="s">
        <v>216</v>
      </c>
      <c r="H212" s="50" t="s">
        <v>216</v>
      </c>
      <c r="I212" s="60">
        <v>40000</v>
      </c>
      <c r="J212" s="60">
        <v>185.33</v>
      </c>
      <c r="K212" s="60">
        <v>25</v>
      </c>
      <c r="L212" s="60">
        <f t="shared" si="95"/>
        <v>1148</v>
      </c>
      <c r="M212" s="60">
        <f t="shared" si="192"/>
        <v>2839.9999999999995</v>
      </c>
      <c r="N212" s="60">
        <f t="shared" si="193"/>
        <v>440.00000000000006</v>
      </c>
      <c r="O212" s="60">
        <f t="shared" si="194"/>
        <v>1216</v>
      </c>
      <c r="P212" s="60">
        <f t="shared" si="195"/>
        <v>2836</v>
      </c>
      <c r="Q212" s="60">
        <f t="shared" si="196"/>
        <v>2364</v>
      </c>
      <c r="R212" s="60">
        <f t="shared" si="197"/>
        <v>2574.33</v>
      </c>
      <c r="S212" s="60">
        <f t="shared" si="198"/>
        <v>6116</v>
      </c>
      <c r="T212" s="60">
        <f t="shared" si="199"/>
        <v>37425.67</v>
      </c>
      <c r="U212" s="62" t="s">
        <v>282</v>
      </c>
      <c r="V212" s="56"/>
    </row>
    <row r="213" spans="1:22" s="2" customFormat="1" ht="30" customHeight="1" x14ac:dyDescent="0.3">
      <c r="A213" s="53">
        <v>205</v>
      </c>
      <c r="B213" s="48" t="s">
        <v>212</v>
      </c>
      <c r="C213" s="49" t="s">
        <v>232</v>
      </c>
      <c r="D213" s="48" t="s">
        <v>100</v>
      </c>
      <c r="E213" s="48" t="s">
        <v>79</v>
      </c>
      <c r="F213" s="49" t="s">
        <v>215</v>
      </c>
      <c r="G213" s="50" t="s">
        <v>216</v>
      </c>
      <c r="H213" s="50" t="s">
        <v>216</v>
      </c>
      <c r="I213" s="60">
        <v>42000</v>
      </c>
      <c r="J213" s="60">
        <v>724.92</v>
      </c>
      <c r="K213" s="60">
        <v>25</v>
      </c>
      <c r="L213" s="60">
        <f t="shared" ref="L213:L266" si="200">I213*2.87%</f>
        <v>1205.4000000000001</v>
      </c>
      <c r="M213" s="60">
        <f t="shared" si="192"/>
        <v>2981.9999999999995</v>
      </c>
      <c r="N213" s="60">
        <f t="shared" si="193"/>
        <v>462.00000000000006</v>
      </c>
      <c r="O213" s="60">
        <f t="shared" si="194"/>
        <v>1276.8</v>
      </c>
      <c r="P213" s="60">
        <f t="shared" si="195"/>
        <v>2977.8</v>
      </c>
      <c r="Q213" s="60">
        <f t="shared" si="196"/>
        <v>2482.1999999999998</v>
      </c>
      <c r="R213" s="60">
        <f t="shared" si="197"/>
        <v>3232.12</v>
      </c>
      <c r="S213" s="60">
        <f t="shared" si="198"/>
        <v>6421.7999999999993</v>
      </c>
      <c r="T213" s="60">
        <f t="shared" si="199"/>
        <v>38767.879999999997</v>
      </c>
      <c r="U213" s="62" t="s">
        <v>282</v>
      </c>
      <c r="V213" s="26"/>
    </row>
    <row r="214" spans="1:22" s="2" customFormat="1" ht="30" customHeight="1" x14ac:dyDescent="0.3">
      <c r="A214" s="53">
        <v>206</v>
      </c>
      <c r="B214" s="48" t="s">
        <v>179</v>
      </c>
      <c r="C214" s="49" t="s">
        <v>232</v>
      </c>
      <c r="D214" s="48" t="s">
        <v>180</v>
      </c>
      <c r="E214" s="48" t="s">
        <v>79</v>
      </c>
      <c r="F214" s="49" t="s">
        <v>215</v>
      </c>
      <c r="G214" s="50" t="s">
        <v>216</v>
      </c>
      <c r="H214" s="50" t="s">
        <v>216</v>
      </c>
      <c r="I214" s="60">
        <v>42000</v>
      </c>
      <c r="J214" s="60">
        <v>724.92</v>
      </c>
      <c r="K214" s="60">
        <v>25</v>
      </c>
      <c r="L214" s="60">
        <f t="shared" si="200"/>
        <v>1205.4000000000001</v>
      </c>
      <c r="M214" s="60">
        <f t="shared" ref="M214:M215" si="201">I214*7.1%</f>
        <v>2981.9999999999995</v>
      </c>
      <c r="N214" s="60">
        <f t="shared" ref="N214:N215" si="202">I214*1.1%</f>
        <v>462.00000000000006</v>
      </c>
      <c r="O214" s="60">
        <f t="shared" ref="O214:O215" si="203">I214*3.04%</f>
        <v>1276.8</v>
      </c>
      <c r="P214" s="60">
        <f t="shared" ref="P214:P215" si="204">I214*7.09%</f>
        <v>2977.8</v>
      </c>
      <c r="Q214" s="60">
        <f t="shared" ref="Q214:Q215" si="205">+L214+O214</f>
        <v>2482.1999999999998</v>
      </c>
      <c r="R214" s="60">
        <f t="shared" ref="R214" si="206">SUM(J214+K214+L214+O214)</f>
        <v>3232.12</v>
      </c>
      <c r="S214" s="60">
        <f t="shared" ref="S214:S215" si="207">SUM(M214+N214+P214)</f>
        <v>6421.7999999999993</v>
      </c>
      <c r="T214" s="60">
        <f t="shared" ref="T214" si="208">I214-R214</f>
        <v>38767.879999999997</v>
      </c>
      <c r="U214" s="62" t="s">
        <v>282</v>
      </c>
      <c r="V214" s="26"/>
    </row>
    <row r="215" spans="1:22" s="2" customFormat="1" ht="30" customHeight="1" x14ac:dyDescent="0.3">
      <c r="A215" s="53">
        <v>207</v>
      </c>
      <c r="B215" s="48" t="s">
        <v>313</v>
      </c>
      <c r="C215" s="49" t="s">
        <v>232</v>
      </c>
      <c r="D215" s="48" t="s">
        <v>141</v>
      </c>
      <c r="E215" s="48" t="s">
        <v>82</v>
      </c>
      <c r="F215" s="49" t="s">
        <v>215</v>
      </c>
      <c r="G215" s="50" t="s">
        <v>216</v>
      </c>
      <c r="H215" s="50" t="s">
        <v>216</v>
      </c>
      <c r="I215" s="60">
        <v>40000</v>
      </c>
      <c r="J215" s="60">
        <v>442.65</v>
      </c>
      <c r="K215" s="60">
        <v>25</v>
      </c>
      <c r="L215" s="60">
        <f t="shared" si="200"/>
        <v>1148</v>
      </c>
      <c r="M215" s="60">
        <f t="shared" si="201"/>
        <v>2839.9999999999995</v>
      </c>
      <c r="N215" s="60">
        <f t="shared" si="202"/>
        <v>440.00000000000006</v>
      </c>
      <c r="O215" s="60">
        <f t="shared" si="203"/>
        <v>1216</v>
      </c>
      <c r="P215" s="60">
        <f t="shared" si="204"/>
        <v>2836</v>
      </c>
      <c r="Q215" s="60">
        <f t="shared" si="205"/>
        <v>2364</v>
      </c>
      <c r="R215" s="60">
        <f t="shared" si="197"/>
        <v>2831.65</v>
      </c>
      <c r="S215" s="60">
        <f t="shared" si="207"/>
        <v>6116</v>
      </c>
      <c r="T215" s="60">
        <f t="shared" si="199"/>
        <v>37168.35</v>
      </c>
      <c r="U215" s="62" t="s">
        <v>282</v>
      </c>
      <c r="V215" s="26"/>
    </row>
    <row r="216" spans="1:22" s="2" customFormat="1" ht="30" customHeight="1" x14ac:dyDescent="0.3">
      <c r="A216" s="53">
        <v>208</v>
      </c>
      <c r="B216" s="48" t="s">
        <v>181</v>
      </c>
      <c r="C216" s="49" t="s">
        <v>231</v>
      </c>
      <c r="D216" s="48" t="s">
        <v>141</v>
      </c>
      <c r="E216" s="48" t="s">
        <v>79</v>
      </c>
      <c r="F216" s="49" t="s">
        <v>215</v>
      </c>
      <c r="G216" s="50" t="s">
        <v>216</v>
      </c>
      <c r="H216" s="50" t="s">
        <v>216</v>
      </c>
      <c r="I216" s="60">
        <v>42000</v>
      </c>
      <c r="J216" s="60">
        <v>724.92</v>
      </c>
      <c r="K216" s="60">
        <v>25</v>
      </c>
      <c r="L216" s="60">
        <f t="shared" si="200"/>
        <v>1205.4000000000001</v>
      </c>
      <c r="M216" s="60">
        <f t="shared" ref="M216:M218" si="209">I216*7.1%</f>
        <v>2981.9999999999995</v>
      </c>
      <c r="N216" s="60">
        <f t="shared" ref="N216:N218" si="210">I216*1.1%</f>
        <v>462.00000000000006</v>
      </c>
      <c r="O216" s="60">
        <f t="shared" ref="O216:O218" si="211">I216*3.04%</f>
        <v>1276.8</v>
      </c>
      <c r="P216" s="60">
        <f t="shared" ref="P216:P218" si="212">I216*7.09%</f>
        <v>2977.8</v>
      </c>
      <c r="Q216" s="60">
        <f t="shared" ref="Q216:Q218" si="213">+L216+O216</f>
        <v>2482.1999999999998</v>
      </c>
      <c r="R216" s="60">
        <f t="shared" ref="R216:R218" si="214">SUM(J216+K216+L216+O216)</f>
        <v>3232.12</v>
      </c>
      <c r="S216" s="60">
        <f t="shared" ref="S216:S218" si="215">SUM(M216+N216+P216)</f>
        <v>6421.7999999999993</v>
      </c>
      <c r="T216" s="60">
        <f t="shared" ref="T216:T218" si="216">I216-R216</f>
        <v>38767.879999999997</v>
      </c>
      <c r="U216" s="62" t="s">
        <v>282</v>
      </c>
      <c r="V216" s="26"/>
    </row>
    <row r="217" spans="1:22" s="2" customFormat="1" ht="30" customHeight="1" x14ac:dyDescent="0.3">
      <c r="A217" s="53">
        <v>209</v>
      </c>
      <c r="B217" s="48" t="s">
        <v>236</v>
      </c>
      <c r="C217" s="49" t="s">
        <v>232</v>
      </c>
      <c r="D217" s="48" t="s">
        <v>141</v>
      </c>
      <c r="E217" s="48" t="s">
        <v>228</v>
      </c>
      <c r="F217" s="49" t="s">
        <v>215</v>
      </c>
      <c r="G217" s="50" t="s">
        <v>216</v>
      </c>
      <c r="H217" s="50" t="s">
        <v>216</v>
      </c>
      <c r="I217" s="60">
        <v>40000</v>
      </c>
      <c r="J217" s="60">
        <v>442.65</v>
      </c>
      <c r="K217" s="60">
        <v>25</v>
      </c>
      <c r="L217" s="60">
        <f t="shared" si="200"/>
        <v>1148</v>
      </c>
      <c r="M217" s="60">
        <f t="shared" si="209"/>
        <v>2839.9999999999995</v>
      </c>
      <c r="N217" s="60">
        <f t="shared" si="210"/>
        <v>440.00000000000006</v>
      </c>
      <c r="O217" s="60">
        <f t="shared" si="211"/>
        <v>1216</v>
      </c>
      <c r="P217" s="60">
        <f t="shared" si="212"/>
        <v>2836</v>
      </c>
      <c r="Q217" s="60">
        <f t="shared" si="213"/>
        <v>2364</v>
      </c>
      <c r="R217" s="60">
        <f t="shared" si="214"/>
        <v>2831.65</v>
      </c>
      <c r="S217" s="60">
        <f t="shared" si="215"/>
        <v>6116</v>
      </c>
      <c r="T217" s="60">
        <f t="shared" si="216"/>
        <v>37168.35</v>
      </c>
      <c r="U217" s="62" t="s">
        <v>282</v>
      </c>
      <c r="V217" s="26"/>
    </row>
    <row r="218" spans="1:22" s="2" customFormat="1" ht="30" customHeight="1" x14ac:dyDescent="0.3">
      <c r="A218" s="53">
        <v>210</v>
      </c>
      <c r="B218" s="48" t="s">
        <v>275</v>
      </c>
      <c r="C218" s="49" t="s">
        <v>232</v>
      </c>
      <c r="D218" s="48" t="s">
        <v>141</v>
      </c>
      <c r="E218" s="48" t="s">
        <v>58</v>
      </c>
      <c r="F218" s="49" t="s">
        <v>215</v>
      </c>
      <c r="G218" s="50" t="s">
        <v>216</v>
      </c>
      <c r="H218" s="50" t="s">
        <v>216</v>
      </c>
      <c r="I218" s="60">
        <v>61000</v>
      </c>
      <c r="J218" s="60">
        <v>3674.86</v>
      </c>
      <c r="K218" s="60">
        <v>25</v>
      </c>
      <c r="L218" s="60">
        <f t="shared" si="200"/>
        <v>1750.7</v>
      </c>
      <c r="M218" s="60">
        <f t="shared" si="209"/>
        <v>4331</v>
      </c>
      <c r="N218" s="60">
        <f t="shared" si="210"/>
        <v>671.00000000000011</v>
      </c>
      <c r="O218" s="60">
        <f t="shared" si="211"/>
        <v>1854.4</v>
      </c>
      <c r="P218" s="60">
        <f t="shared" si="212"/>
        <v>4324.9000000000005</v>
      </c>
      <c r="Q218" s="60">
        <f t="shared" si="213"/>
        <v>3605.1000000000004</v>
      </c>
      <c r="R218" s="60">
        <f t="shared" si="214"/>
        <v>7304.9600000000009</v>
      </c>
      <c r="S218" s="60">
        <f t="shared" si="215"/>
        <v>9326.9000000000015</v>
      </c>
      <c r="T218" s="60">
        <f t="shared" si="216"/>
        <v>53695.040000000001</v>
      </c>
      <c r="U218" s="62" t="s">
        <v>282</v>
      </c>
      <c r="V218" s="26"/>
    </row>
    <row r="219" spans="1:22" s="2" customFormat="1" ht="30" customHeight="1" x14ac:dyDescent="0.3">
      <c r="A219" s="53">
        <v>211</v>
      </c>
      <c r="B219" s="48" t="s">
        <v>101</v>
      </c>
      <c r="C219" s="49" t="s">
        <v>232</v>
      </c>
      <c r="D219" s="48" t="s">
        <v>102</v>
      </c>
      <c r="E219" s="48" t="s">
        <v>1</v>
      </c>
      <c r="F219" s="49" t="s">
        <v>215</v>
      </c>
      <c r="G219" s="50" t="s">
        <v>216</v>
      </c>
      <c r="H219" s="50" t="s">
        <v>216</v>
      </c>
      <c r="I219" s="60">
        <v>50000</v>
      </c>
      <c r="J219" s="60">
        <v>1854</v>
      </c>
      <c r="K219" s="60">
        <v>25</v>
      </c>
      <c r="L219" s="60">
        <f t="shared" si="200"/>
        <v>1435</v>
      </c>
      <c r="M219" s="60">
        <f t="shared" ref="M219:M247" si="217">I219*7.1%</f>
        <v>3549.9999999999995</v>
      </c>
      <c r="N219" s="60">
        <f t="shared" ref="N219:N241" si="218">I219*1.1%</f>
        <v>550</v>
      </c>
      <c r="O219" s="60">
        <f t="shared" ref="O219:O241" si="219">I219*3.04%</f>
        <v>1520</v>
      </c>
      <c r="P219" s="60">
        <f t="shared" ref="P219:P241" si="220">I219*7.09%</f>
        <v>3545.0000000000005</v>
      </c>
      <c r="Q219" s="60">
        <f t="shared" ref="Q219:Q241" si="221">+L219+O219</f>
        <v>2955</v>
      </c>
      <c r="R219" s="60">
        <f t="shared" ref="R219:R241" si="222">SUM(J219+K219+L219+O219)</f>
        <v>4834</v>
      </c>
      <c r="S219" s="60">
        <f t="shared" ref="S219:S241" si="223">SUM(M219+N219+P219)</f>
        <v>7645</v>
      </c>
      <c r="T219" s="60">
        <f t="shared" ref="T219:T241" si="224">I219-R219</f>
        <v>45166</v>
      </c>
      <c r="U219" s="62" t="s">
        <v>282</v>
      </c>
      <c r="V219" s="26"/>
    </row>
    <row r="220" spans="1:22" s="2" customFormat="1" ht="30" customHeight="1" x14ac:dyDescent="0.3">
      <c r="A220" s="53">
        <v>212</v>
      </c>
      <c r="B220" s="48" t="s">
        <v>142</v>
      </c>
      <c r="C220" s="49" t="s">
        <v>231</v>
      </c>
      <c r="D220" s="48" t="s">
        <v>102</v>
      </c>
      <c r="E220" s="48" t="s">
        <v>82</v>
      </c>
      <c r="F220" s="49" t="s">
        <v>215</v>
      </c>
      <c r="G220" s="50" t="s">
        <v>216</v>
      </c>
      <c r="H220" s="50" t="s">
        <v>216</v>
      </c>
      <c r="I220" s="60">
        <v>45000</v>
      </c>
      <c r="J220" s="60">
        <v>1148.33</v>
      </c>
      <c r="K220" s="60">
        <v>25</v>
      </c>
      <c r="L220" s="60">
        <f t="shared" si="200"/>
        <v>1291.5</v>
      </c>
      <c r="M220" s="60">
        <f t="shared" si="217"/>
        <v>3194.9999999999995</v>
      </c>
      <c r="N220" s="60">
        <f t="shared" si="218"/>
        <v>495.00000000000006</v>
      </c>
      <c r="O220" s="60">
        <f t="shared" si="219"/>
        <v>1368</v>
      </c>
      <c r="P220" s="60">
        <f t="shared" si="220"/>
        <v>3190.5</v>
      </c>
      <c r="Q220" s="60">
        <f t="shared" si="221"/>
        <v>2659.5</v>
      </c>
      <c r="R220" s="60">
        <f t="shared" si="222"/>
        <v>3832.83</v>
      </c>
      <c r="S220" s="60">
        <f t="shared" si="223"/>
        <v>6880.5</v>
      </c>
      <c r="T220" s="60">
        <f t="shared" si="224"/>
        <v>41167.17</v>
      </c>
      <c r="U220" s="62" t="s">
        <v>282</v>
      </c>
      <c r="V220" s="26"/>
    </row>
    <row r="221" spans="1:22" s="57" customFormat="1" ht="30" customHeight="1" x14ac:dyDescent="0.3">
      <c r="A221" s="53">
        <v>213</v>
      </c>
      <c r="B221" s="48" t="s">
        <v>357</v>
      </c>
      <c r="C221" s="49" t="s">
        <v>231</v>
      </c>
      <c r="D221" s="48" t="s">
        <v>102</v>
      </c>
      <c r="E221" s="48" t="s">
        <v>82</v>
      </c>
      <c r="F221" s="49" t="s">
        <v>215</v>
      </c>
      <c r="G221" s="50" t="s">
        <v>216</v>
      </c>
      <c r="H221" s="50" t="s">
        <v>216</v>
      </c>
      <c r="I221" s="60">
        <v>40000</v>
      </c>
      <c r="J221" s="60">
        <v>442.65</v>
      </c>
      <c r="K221" s="60">
        <v>25</v>
      </c>
      <c r="L221" s="60">
        <f t="shared" si="200"/>
        <v>1148</v>
      </c>
      <c r="M221" s="60">
        <f t="shared" si="217"/>
        <v>2839.9999999999995</v>
      </c>
      <c r="N221" s="60">
        <f t="shared" si="218"/>
        <v>440.00000000000006</v>
      </c>
      <c r="O221" s="60">
        <f t="shared" si="219"/>
        <v>1216</v>
      </c>
      <c r="P221" s="60">
        <f t="shared" si="220"/>
        <v>2836</v>
      </c>
      <c r="Q221" s="60">
        <f t="shared" si="221"/>
        <v>2364</v>
      </c>
      <c r="R221" s="60">
        <f t="shared" si="222"/>
        <v>2831.65</v>
      </c>
      <c r="S221" s="60">
        <f t="shared" si="223"/>
        <v>6116</v>
      </c>
      <c r="T221" s="60">
        <f t="shared" si="224"/>
        <v>37168.35</v>
      </c>
      <c r="U221" s="62" t="s">
        <v>282</v>
      </c>
      <c r="V221" s="56"/>
    </row>
    <row r="222" spans="1:22" s="2" customFormat="1" ht="30" customHeight="1" x14ac:dyDescent="0.3">
      <c r="A222" s="53">
        <v>214</v>
      </c>
      <c r="B222" s="48" t="s">
        <v>104</v>
      </c>
      <c r="C222" s="49" t="s">
        <v>231</v>
      </c>
      <c r="D222" s="48" t="s">
        <v>103</v>
      </c>
      <c r="E222" s="48" t="s">
        <v>1</v>
      </c>
      <c r="F222" s="49" t="s">
        <v>215</v>
      </c>
      <c r="G222" s="50" t="s">
        <v>216</v>
      </c>
      <c r="H222" s="50" t="s">
        <v>216</v>
      </c>
      <c r="I222" s="60">
        <v>50000</v>
      </c>
      <c r="J222" s="60">
        <v>1854</v>
      </c>
      <c r="K222" s="60">
        <v>25</v>
      </c>
      <c r="L222" s="60">
        <f t="shared" si="200"/>
        <v>1435</v>
      </c>
      <c r="M222" s="60">
        <f t="shared" si="217"/>
        <v>3549.9999999999995</v>
      </c>
      <c r="N222" s="60">
        <f t="shared" si="218"/>
        <v>550</v>
      </c>
      <c r="O222" s="60">
        <f t="shared" si="219"/>
        <v>1520</v>
      </c>
      <c r="P222" s="60">
        <f t="shared" si="220"/>
        <v>3545.0000000000005</v>
      </c>
      <c r="Q222" s="60">
        <f t="shared" si="221"/>
        <v>2955</v>
      </c>
      <c r="R222" s="60">
        <f t="shared" si="222"/>
        <v>4834</v>
      </c>
      <c r="S222" s="60">
        <f t="shared" si="223"/>
        <v>7645</v>
      </c>
      <c r="T222" s="60">
        <f t="shared" si="224"/>
        <v>45166</v>
      </c>
      <c r="U222" s="62" t="s">
        <v>282</v>
      </c>
      <c r="V222" s="26"/>
    </row>
    <row r="223" spans="1:22" s="2" customFormat="1" ht="30" customHeight="1" x14ac:dyDescent="0.3">
      <c r="A223" s="53">
        <v>215</v>
      </c>
      <c r="B223" s="48" t="s">
        <v>143</v>
      </c>
      <c r="C223" s="49" t="s">
        <v>231</v>
      </c>
      <c r="D223" s="48" t="s">
        <v>103</v>
      </c>
      <c r="E223" s="48" t="s">
        <v>82</v>
      </c>
      <c r="F223" s="49" t="s">
        <v>215</v>
      </c>
      <c r="G223" s="50" t="s">
        <v>216</v>
      </c>
      <c r="H223" s="50" t="s">
        <v>216</v>
      </c>
      <c r="I223" s="60">
        <v>45000</v>
      </c>
      <c r="J223" s="60">
        <v>1148.33</v>
      </c>
      <c r="K223" s="60">
        <v>25</v>
      </c>
      <c r="L223" s="60">
        <f t="shared" si="200"/>
        <v>1291.5</v>
      </c>
      <c r="M223" s="60">
        <f t="shared" si="217"/>
        <v>3194.9999999999995</v>
      </c>
      <c r="N223" s="60">
        <f t="shared" si="218"/>
        <v>495.00000000000006</v>
      </c>
      <c r="O223" s="60">
        <f t="shared" si="219"/>
        <v>1368</v>
      </c>
      <c r="P223" s="60">
        <f t="shared" si="220"/>
        <v>3190.5</v>
      </c>
      <c r="Q223" s="60">
        <f t="shared" si="221"/>
        <v>2659.5</v>
      </c>
      <c r="R223" s="60">
        <f t="shared" si="222"/>
        <v>3832.83</v>
      </c>
      <c r="S223" s="60">
        <f t="shared" si="223"/>
        <v>6880.5</v>
      </c>
      <c r="T223" s="60">
        <f t="shared" si="224"/>
        <v>41167.17</v>
      </c>
      <c r="U223" s="62" t="s">
        <v>282</v>
      </c>
      <c r="V223" s="26"/>
    </row>
    <row r="224" spans="1:22" s="2" customFormat="1" ht="30" customHeight="1" x14ac:dyDescent="0.3">
      <c r="A224" s="53">
        <v>216</v>
      </c>
      <c r="B224" s="48" t="s">
        <v>184</v>
      </c>
      <c r="C224" s="49" t="s">
        <v>231</v>
      </c>
      <c r="D224" s="49" t="s">
        <v>183</v>
      </c>
      <c r="E224" s="48" t="s">
        <v>79</v>
      </c>
      <c r="F224" s="49" t="s">
        <v>215</v>
      </c>
      <c r="G224" s="50" t="s">
        <v>216</v>
      </c>
      <c r="H224" s="50" t="s">
        <v>216</v>
      </c>
      <c r="I224" s="60">
        <v>42000</v>
      </c>
      <c r="J224" s="60">
        <v>724.92</v>
      </c>
      <c r="K224" s="60">
        <v>25</v>
      </c>
      <c r="L224" s="60">
        <f t="shared" si="200"/>
        <v>1205.4000000000001</v>
      </c>
      <c r="M224" s="60">
        <f t="shared" si="217"/>
        <v>2981.9999999999995</v>
      </c>
      <c r="N224" s="60">
        <f t="shared" si="218"/>
        <v>462.00000000000006</v>
      </c>
      <c r="O224" s="60">
        <f t="shared" si="219"/>
        <v>1276.8</v>
      </c>
      <c r="P224" s="60">
        <f t="shared" si="220"/>
        <v>2977.8</v>
      </c>
      <c r="Q224" s="60">
        <f t="shared" si="221"/>
        <v>2482.1999999999998</v>
      </c>
      <c r="R224" s="60">
        <f t="shared" si="222"/>
        <v>3232.12</v>
      </c>
      <c r="S224" s="60">
        <f t="shared" si="223"/>
        <v>6421.7999999999993</v>
      </c>
      <c r="T224" s="60">
        <f t="shared" si="224"/>
        <v>38767.879999999997</v>
      </c>
      <c r="U224" s="62" t="s">
        <v>282</v>
      </c>
      <c r="V224" s="26"/>
    </row>
    <row r="225" spans="1:22" s="2" customFormat="1" ht="30" customHeight="1" x14ac:dyDescent="0.3">
      <c r="A225" s="53">
        <v>217</v>
      </c>
      <c r="B225" s="48" t="s">
        <v>363</v>
      </c>
      <c r="C225" s="49" t="s">
        <v>232</v>
      </c>
      <c r="D225" s="49" t="s">
        <v>183</v>
      </c>
      <c r="E225" s="48" t="s">
        <v>79</v>
      </c>
      <c r="F225" s="49" t="s">
        <v>215</v>
      </c>
      <c r="G225" s="50" t="s">
        <v>216</v>
      </c>
      <c r="H225" s="50" t="s">
        <v>216</v>
      </c>
      <c r="I225" s="60">
        <v>40000</v>
      </c>
      <c r="J225" s="60">
        <v>442.65</v>
      </c>
      <c r="K225" s="60">
        <v>25</v>
      </c>
      <c r="L225" s="60">
        <f t="shared" si="200"/>
        <v>1148</v>
      </c>
      <c r="M225" s="60">
        <f t="shared" si="217"/>
        <v>2839.9999999999995</v>
      </c>
      <c r="N225" s="60">
        <f t="shared" si="218"/>
        <v>440.00000000000006</v>
      </c>
      <c r="O225" s="60">
        <f t="shared" si="219"/>
        <v>1216</v>
      </c>
      <c r="P225" s="60">
        <f t="shared" si="220"/>
        <v>2836</v>
      </c>
      <c r="Q225" s="60">
        <f t="shared" si="221"/>
        <v>2364</v>
      </c>
      <c r="R225" s="60">
        <f t="shared" si="222"/>
        <v>2831.65</v>
      </c>
      <c r="S225" s="60">
        <f t="shared" si="223"/>
        <v>6116</v>
      </c>
      <c r="T225" s="60">
        <f t="shared" si="224"/>
        <v>37168.35</v>
      </c>
      <c r="U225" s="62" t="s">
        <v>282</v>
      </c>
      <c r="V225" s="26"/>
    </row>
    <row r="226" spans="1:22" s="2" customFormat="1" ht="30" customHeight="1" x14ac:dyDescent="0.3">
      <c r="A226" s="53">
        <v>218</v>
      </c>
      <c r="B226" s="48" t="s">
        <v>144</v>
      </c>
      <c r="C226" s="49" t="s">
        <v>231</v>
      </c>
      <c r="D226" s="48" t="s">
        <v>105</v>
      </c>
      <c r="E226" s="48" t="s">
        <v>82</v>
      </c>
      <c r="F226" s="49" t="s">
        <v>215</v>
      </c>
      <c r="G226" s="50" t="s">
        <v>216</v>
      </c>
      <c r="H226" s="50" t="s">
        <v>216</v>
      </c>
      <c r="I226" s="60">
        <v>45000</v>
      </c>
      <c r="J226" s="60">
        <v>1148.33</v>
      </c>
      <c r="K226" s="60">
        <v>25</v>
      </c>
      <c r="L226" s="60">
        <f t="shared" si="200"/>
        <v>1291.5</v>
      </c>
      <c r="M226" s="60">
        <f t="shared" si="217"/>
        <v>3194.9999999999995</v>
      </c>
      <c r="N226" s="60">
        <f t="shared" si="218"/>
        <v>495.00000000000006</v>
      </c>
      <c r="O226" s="60">
        <f t="shared" si="219"/>
        <v>1368</v>
      </c>
      <c r="P226" s="60">
        <f t="shared" si="220"/>
        <v>3190.5</v>
      </c>
      <c r="Q226" s="60">
        <f t="shared" si="221"/>
        <v>2659.5</v>
      </c>
      <c r="R226" s="60">
        <f t="shared" si="222"/>
        <v>3832.83</v>
      </c>
      <c r="S226" s="60">
        <f t="shared" si="223"/>
        <v>6880.5</v>
      </c>
      <c r="T226" s="60">
        <f t="shared" si="224"/>
        <v>41167.17</v>
      </c>
      <c r="U226" s="62" t="s">
        <v>282</v>
      </c>
      <c r="V226" s="26"/>
    </row>
    <row r="227" spans="1:22" s="2" customFormat="1" ht="30" customHeight="1" x14ac:dyDescent="0.3">
      <c r="A227" s="53">
        <v>219</v>
      </c>
      <c r="B227" s="48" t="s">
        <v>459</v>
      </c>
      <c r="C227" s="49" t="s">
        <v>231</v>
      </c>
      <c r="D227" s="48" t="s">
        <v>105</v>
      </c>
      <c r="E227" s="48" t="s">
        <v>82</v>
      </c>
      <c r="F227" s="49" t="s">
        <v>215</v>
      </c>
      <c r="G227" s="50" t="s">
        <v>216</v>
      </c>
      <c r="H227" s="50" t="s">
        <v>216</v>
      </c>
      <c r="I227" s="60">
        <v>65000</v>
      </c>
      <c r="J227" s="60">
        <v>4427.58</v>
      </c>
      <c r="K227" s="60">
        <v>25</v>
      </c>
      <c r="L227" s="60">
        <f t="shared" si="200"/>
        <v>1865.5</v>
      </c>
      <c r="M227" s="60">
        <f t="shared" si="217"/>
        <v>4615</v>
      </c>
      <c r="N227" s="60">
        <f t="shared" si="218"/>
        <v>715.00000000000011</v>
      </c>
      <c r="O227" s="60">
        <f t="shared" si="219"/>
        <v>1976</v>
      </c>
      <c r="P227" s="60">
        <f t="shared" si="220"/>
        <v>4608.5</v>
      </c>
      <c r="Q227" s="60">
        <f t="shared" si="221"/>
        <v>3841.5</v>
      </c>
      <c r="R227" s="60">
        <f t="shared" si="222"/>
        <v>8294.08</v>
      </c>
      <c r="S227" s="60">
        <f t="shared" si="223"/>
        <v>9938.5</v>
      </c>
      <c r="T227" s="60">
        <f t="shared" si="224"/>
        <v>56705.919999999998</v>
      </c>
      <c r="U227" s="62" t="s">
        <v>282</v>
      </c>
      <c r="V227" s="26"/>
    </row>
    <row r="228" spans="1:22" s="2" customFormat="1" ht="30" customHeight="1" x14ac:dyDescent="0.3">
      <c r="A228" s="53">
        <v>220</v>
      </c>
      <c r="B228" s="48" t="s">
        <v>106</v>
      </c>
      <c r="C228" s="49" t="s">
        <v>232</v>
      </c>
      <c r="D228" s="48" t="s">
        <v>105</v>
      </c>
      <c r="E228" s="48" t="s">
        <v>15</v>
      </c>
      <c r="F228" s="49" t="s">
        <v>215</v>
      </c>
      <c r="G228" s="50" t="s">
        <v>216</v>
      </c>
      <c r="H228" s="50" t="s">
        <v>216</v>
      </c>
      <c r="I228" s="60">
        <v>50000</v>
      </c>
      <c r="J228" s="60">
        <v>1854</v>
      </c>
      <c r="K228" s="60">
        <v>25</v>
      </c>
      <c r="L228" s="60">
        <f t="shared" si="200"/>
        <v>1435</v>
      </c>
      <c r="M228" s="60">
        <f t="shared" si="217"/>
        <v>3549.9999999999995</v>
      </c>
      <c r="N228" s="60">
        <f t="shared" si="218"/>
        <v>550</v>
      </c>
      <c r="O228" s="60">
        <f t="shared" si="219"/>
        <v>1520</v>
      </c>
      <c r="P228" s="60">
        <f t="shared" si="220"/>
        <v>3545.0000000000005</v>
      </c>
      <c r="Q228" s="60">
        <f t="shared" si="221"/>
        <v>2955</v>
      </c>
      <c r="R228" s="60">
        <f t="shared" si="222"/>
        <v>4834</v>
      </c>
      <c r="S228" s="60">
        <f t="shared" si="223"/>
        <v>7645</v>
      </c>
      <c r="T228" s="60">
        <f t="shared" si="224"/>
        <v>45166</v>
      </c>
      <c r="U228" s="62" t="s">
        <v>282</v>
      </c>
      <c r="V228" s="26"/>
    </row>
    <row r="229" spans="1:22" s="2" customFormat="1" ht="30" customHeight="1" x14ac:dyDescent="0.3">
      <c r="A229" s="53">
        <v>221</v>
      </c>
      <c r="B229" s="48" t="s">
        <v>185</v>
      </c>
      <c r="C229" s="49" t="s">
        <v>231</v>
      </c>
      <c r="D229" s="48" t="s">
        <v>105</v>
      </c>
      <c r="E229" s="48" t="s">
        <v>15</v>
      </c>
      <c r="F229" s="49" t="s">
        <v>215</v>
      </c>
      <c r="G229" s="50" t="s">
        <v>216</v>
      </c>
      <c r="H229" s="50" t="s">
        <v>216</v>
      </c>
      <c r="I229" s="60">
        <v>50000</v>
      </c>
      <c r="J229" s="60">
        <v>1854</v>
      </c>
      <c r="K229" s="60">
        <v>25</v>
      </c>
      <c r="L229" s="60">
        <f t="shared" si="200"/>
        <v>1435</v>
      </c>
      <c r="M229" s="60">
        <f t="shared" si="217"/>
        <v>3549.9999999999995</v>
      </c>
      <c r="N229" s="60">
        <f t="shared" si="218"/>
        <v>550</v>
      </c>
      <c r="O229" s="60">
        <f t="shared" si="219"/>
        <v>1520</v>
      </c>
      <c r="P229" s="60">
        <f t="shared" si="220"/>
        <v>3545.0000000000005</v>
      </c>
      <c r="Q229" s="60">
        <f t="shared" si="221"/>
        <v>2955</v>
      </c>
      <c r="R229" s="60">
        <f t="shared" si="222"/>
        <v>4834</v>
      </c>
      <c r="S229" s="60">
        <f t="shared" si="223"/>
        <v>7645</v>
      </c>
      <c r="T229" s="60">
        <f t="shared" si="224"/>
        <v>45166</v>
      </c>
      <c r="U229" s="62" t="s">
        <v>282</v>
      </c>
      <c r="V229" s="26"/>
    </row>
    <row r="230" spans="1:22" s="2" customFormat="1" ht="30" customHeight="1" x14ac:dyDescent="0.3">
      <c r="A230" s="53">
        <v>222</v>
      </c>
      <c r="B230" s="48" t="s">
        <v>109</v>
      </c>
      <c r="C230" s="49" t="s">
        <v>232</v>
      </c>
      <c r="D230" s="48" t="s">
        <v>107</v>
      </c>
      <c r="E230" s="48" t="s">
        <v>82</v>
      </c>
      <c r="F230" s="49" t="s">
        <v>215</v>
      </c>
      <c r="G230" s="50" t="s">
        <v>216</v>
      </c>
      <c r="H230" s="50" t="s">
        <v>216</v>
      </c>
      <c r="I230" s="60">
        <v>45000</v>
      </c>
      <c r="J230" s="60">
        <v>891.01</v>
      </c>
      <c r="K230" s="60">
        <v>25</v>
      </c>
      <c r="L230" s="60">
        <f t="shared" si="200"/>
        <v>1291.5</v>
      </c>
      <c r="M230" s="60">
        <f t="shared" si="217"/>
        <v>3194.9999999999995</v>
      </c>
      <c r="N230" s="60">
        <f t="shared" si="218"/>
        <v>495.00000000000006</v>
      </c>
      <c r="O230" s="60">
        <f t="shared" si="219"/>
        <v>1368</v>
      </c>
      <c r="P230" s="60">
        <f t="shared" si="220"/>
        <v>3190.5</v>
      </c>
      <c r="Q230" s="60">
        <f t="shared" si="221"/>
        <v>2659.5</v>
      </c>
      <c r="R230" s="60">
        <f t="shared" si="222"/>
        <v>3575.51</v>
      </c>
      <c r="S230" s="60">
        <f t="shared" si="223"/>
        <v>6880.5</v>
      </c>
      <c r="T230" s="60">
        <f t="shared" si="224"/>
        <v>41424.49</v>
      </c>
      <c r="U230" s="62" t="s">
        <v>282</v>
      </c>
      <c r="V230" s="26"/>
    </row>
    <row r="231" spans="1:22" s="2" customFormat="1" ht="30" customHeight="1" x14ac:dyDescent="0.3">
      <c r="A231" s="53">
        <v>223</v>
      </c>
      <c r="B231" s="48" t="s">
        <v>460</v>
      </c>
      <c r="C231" s="49" t="s">
        <v>439</v>
      </c>
      <c r="D231" s="48" t="s">
        <v>107</v>
      </c>
      <c r="E231" s="48" t="s">
        <v>461</v>
      </c>
      <c r="F231" s="49" t="s">
        <v>462</v>
      </c>
      <c r="G231" s="50" t="s">
        <v>216</v>
      </c>
      <c r="H231" s="50" t="s">
        <v>216</v>
      </c>
      <c r="I231" s="60">
        <v>65000</v>
      </c>
      <c r="J231" s="60">
        <v>4427.58</v>
      </c>
      <c r="K231" s="60">
        <v>25</v>
      </c>
      <c r="L231" s="60">
        <f t="shared" si="200"/>
        <v>1865.5</v>
      </c>
      <c r="M231" s="60">
        <f t="shared" si="217"/>
        <v>4615</v>
      </c>
      <c r="N231" s="60">
        <f t="shared" si="218"/>
        <v>715.00000000000011</v>
      </c>
      <c r="O231" s="60">
        <f t="shared" si="219"/>
        <v>1976</v>
      </c>
      <c r="P231" s="60">
        <f t="shared" si="220"/>
        <v>4608.5</v>
      </c>
      <c r="Q231" s="60">
        <f t="shared" si="221"/>
        <v>3841.5</v>
      </c>
      <c r="R231" s="60">
        <f t="shared" si="222"/>
        <v>8294.08</v>
      </c>
      <c r="S231" s="60">
        <f t="shared" si="223"/>
        <v>9938.5</v>
      </c>
      <c r="T231" s="60">
        <f t="shared" si="224"/>
        <v>56705.919999999998</v>
      </c>
      <c r="U231" s="62" t="s">
        <v>282</v>
      </c>
      <c r="V231" s="26"/>
    </row>
    <row r="232" spans="1:22" s="2" customFormat="1" ht="30" customHeight="1" x14ac:dyDescent="0.3">
      <c r="A232" s="53">
        <v>224</v>
      </c>
      <c r="B232" s="48" t="s">
        <v>110</v>
      </c>
      <c r="C232" s="49" t="s">
        <v>232</v>
      </c>
      <c r="D232" s="48" t="s">
        <v>107</v>
      </c>
      <c r="E232" s="48" t="s">
        <v>41</v>
      </c>
      <c r="F232" s="49" t="s">
        <v>215</v>
      </c>
      <c r="G232" s="50" t="s">
        <v>216</v>
      </c>
      <c r="H232" s="50" t="s">
        <v>216</v>
      </c>
      <c r="I232" s="60">
        <v>41000</v>
      </c>
      <c r="J232" s="60">
        <v>583.79</v>
      </c>
      <c r="K232" s="60">
        <v>25</v>
      </c>
      <c r="L232" s="60">
        <f t="shared" si="200"/>
        <v>1176.7</v>
      </c>
      <c r="M232" s="60">
        <f t="shared" si="217"/>
        <v>2910.9999999999995</v>
      </c>
      <c r="N232" s="60">
        <f t="shared" si="218"/>
        <v>451.00000000000006</v>
      </c>
      <c r="O232" s="60">
        <f t="shared" si="219"/>
        <v>1246.4000000000001</v>
      </c>
      <c r="P232" s="60">
        <f t="shared" si="220"/>
        <v>2906.9</v>
      </c>
      <c r="Q232" s="60">
        <f t="shared" si="221"/>
        <v>2423.1000000000004</v>
      </c>
      <c r="R232" s="60">
        <f t="shared" si="222"/>
        <v>3031.8900000000003</v>
      </c>
      <c r="S232" s="60">
        <f t="shared" si="223"/>
        <v>6268.9</v>
      </c>
      <c r="T232" s="60">
        <f t="shared" si="224"/>
        <v>37968.11</v>
      </c>
      <c r="U232" s="62" t="s">
        <v>282</v>
      </c>
      <c r="V232" s="26"/>
    </row>
    <row r="233" spans="1:22" s="2" customFormat="1" ht="30" customHeight="1" x14ac:dyDescent="0.3">
      <c r="A233" s="53">
        <v>225</v>
      </c>
      <c r="B233" s="48" t="s">
        <v>145</v>
      </c>
      <c r="C233" s="49" t="s">
        <v>232</v>
      </c>
      <c r="D233" s="48" t="s">
        <v>107</v>
      </c>
      <c r="E233" s="48" t="s">
        <v>82</v>
      </c>
      <c r="F233" s="49" t="s">
        <v>215</v>
      </c>
      <c r="G233" s="50" t="s">
        <v>216</v>
      </c>
      <c r="H233" s="50" t="s">
        <v>216</v>
      </c>
      <c r="I233" s="60">
        <v>45000</v>
      </c>
      <c r="J233" s="60">
        <v>1148.33</v>
      </c>
      <c r="K233" s="60">
        <v>25</v>
      </c>
      <c r="L233" s="60">
        <f t="shared" si="200"/>
        <v>1291.5</v>
      </c>
      <c r="M233" s="60">
        <f t="shared" si="217"/>
        <v>3194.9999999999995</v>
      </c>
      <c r="N233" s="60">
        <f t="shared" si="218"/>
        <v>495.00000000000006</v>
      </c>
      <c r="O233" s="60">
        <f t="shared" si="219"/>
        <v>1368</v>
      </c>
      <c r="P233" s="60">
        <f t="shared" si="220"/>
        <v>3190.5</v>
      </c>
      <c r="Q233" s="60">
        <f t="shared" si="221"/>
        <v>2659.5</v>
      </c>
      <c r="R233" s="60">
        <f t="shared" si="222"/>
        <v>3832.83</v>
      </c>
      <c r="S233" s="60">
        <f t="shared" si="223"/>
        <v>6880.5</v>
      </c>
      <c r="T233" s="60">
        <f t="shared" si="224"/>
        <v>41167.17</v>
      </c>
      <c r="U233" s="62" t="s">
        <v>282</v>
      </c>
      <c r="V233" s="26"/>
    </row>
    <row r="234" spans="1:22" s="2" customFormat="1" ht="30" customHeight="1" x14ac:dyDescent="0.3">
      <c r="A234" s="53">
        <v>226</v>
      </c>
      <c r="B234" s="48" t="s">
        <v>186</v>
      </c>
      <c r="C234" s="49" t="s">
        <v>232</v>
      </c>
      <c r="D234" s="48" t="s">
        <v>107</v>
      </c>
      <c r="E234" s="48" t="s">
        <v>41</v>
      </c>
      <c r="F234" s="49" t="s">
        <v>215</v>
      </c>
      <c r="G234" s="50" t="s">
        <v>216</v>
      </c>
      <c r="H234" s="50" t="s">
        <v>216</v>
      </c>
      <c r="I234" s="60">
        <v>41000</v>
      </c>
      <c r="J234" s="60">
        <v>583.79</v>
      </c>
      <c r="K234" s="60">
        <v>25</v>
      </c>
      <c r="L234" s="60">
        <f t="shared" si="200"/>
        <v>1176.7</v>
      </c>
      <c r="M234" s="60">
        <f t="shared" si="217"/>
        <v>2910.9999999999995</v>
      </c>
      <c r="N234" s="60">
        <f t="shared" si="218"/>
        <v>451.00000000000006</v>
      </c>
      <c r="O234" s="60">
        <f t="shared" si="219"/>
        <v>1246.4000000000001</v>
      </c>
      <c r="P234" s="60">
        <f t="shared" si="220"/>
        <v>2906.9</v>
      </c>
      <c r="Q234" s="60">
        <f t="shared" si="221"/>
        <v>2423.1000000000004</v>
      </c>
      <c r="R234" s="60">
        <f t="shared" si="222"/>
        <v>3031.8900000000003</v>
      </c>
      <c r="S234" s="60">
        <f t="shared" si="223"/>
        <v>6268.9</v>
      </c>
      <c r="T234" s="60">
        <f t="shared" si="224"/>
        <v>37968.11</v>
      </c>
      <c r="U234" s="62" t="s">
        <v>282</v>
      </c>
      <c r="V234" s="26"/>
    </row>
    <row r="235" spans="1:22" s="2" customFormat="1" ht="30" customHeight="1" x14ac:dyDescent="0.3">
      <c r="A235" s="53">
        <v>227</v>
      </c>
      <c r="B235" s="48" t="s">
        <v>214</v>
      </c>
      <c r="C235" s="49" t="s">
        <v>232</v>
      </c>
      <c r="D235" s="48" t="s">
        <v>107</v>
      </c>
      <c r="E235" s="48" t="s">
        <v>79</v>
      </c>
      <c r="F235" s="49" t="s">
        <v>215</v>
      </c>
      <c r="G235" s="50" t="s">
        <v>216</v>
      </c>
      <c r="H235" s="50" t="s">
        <v>216</v>
      </c>
      <c r="I235" s="60">
        <v>42000</v>
      </c>
      <c r="J235" s="60">
        <v>724.92</v>
      </c>
      <c r="K235" s="60">
        <v>25</v>
      </c>
      <c r="L235" s="60">
        <f t="shared" si="200"/>
        <v>1205.4000000000001</v>
      </c>
      <c r="M235" s="60">
        <f t="shared" si="217"/>
        <v>2981.9999999999995</v>
      </c>
      <c r="N235" s="60">
        <f t="shared" si="218"/>
        <v>462.00000000000006</v>
      </c>
      <c r="O235" s="60">
        <f t="shared" si="219"/>
        <v>1276.8</v>
      </c>
      <c r="P235" s="60">
        <f t="shared" si="220"/>
        <v>2977.8</v>
      </c>
      <c r="Q235" s="60">
        <f t="shared" si="221"/>
        <v>2482.1999999999998</v>
      </c>
      <c r="R235" s="60">
        <f t="shared" si="222"/>
        <v>3232.12</v>
      </c>
      <c r="S235" s="60">
        <f t="shared" si="223"/>
        <v>6421.7999999999993</v>
      </c>
      <c r="T235" s="60">
        <f t="shared" si="224"/>
        <v>38767.879999999997</v>
      </c>
      <c r="U235" s="62" t="s">
        <v>282</v>
      </c>
      <c r="V235" s="26"/>
    </row>
    <row r="236" spans="1:22" s="52" customFormat="1" ht="30" customHeight="1" x14ac:dyDescent="0.3">
      <c r="A236" s="53">
        <v>228</v>
      </c>
      <c r="B236" s="48" t="s">
        <v>463</v>
      </c>
      <c r="C236" s="49" t="s">
        <v>232</v>
      </c>
      <c r="D236" s="48" t="s">
        <v>107</v>
      </c>
      <c r="E236" s="48" t="s">
        <v>310</v>
      </c>
      <c r="F236" s="49" t="s">
        <v>215</v>
      </c>
      <c r="G236" s="50" t="s">
        <v>216</v>
      </c>
      <c r="H236" s="50" t="s">
        <v>216</v>
      </c>
      <c r="I236" s="60">
        <v>50000</v>
      </c>
      <c r="J236" s="60">
        <v>1854</v>
      </c>
      <c r="K236" s="60">
        <v>25</v>
      </c>
      <c r="L236" s="60">
        <f t="shared" si="200"/>
        <v>1435</v>
      </c>
      <c r="M236" s="60">
        <f t="shared" si="217"/>
        <v>3549.9999999999995</v>
      </c>
      <c r="N236" s="60">
        <f t="shared" si="218"/>
        <v>550</v>
      </c>
      <c r="O236" s="60">
        <f t="shared" si="219"/>
        <v>1520</v>
      </c>
      <c r="P236" s="60">
        <f t="shared" si="220"/>
        <v>3545.0000000000005</v>
      </c>
      <c r="Q236" s="60">
        <f t="shared" si="221"/>
        <v>2955</v>
      </c>
      <c r="R236" s="60">
        <f t="shared" si="222"/>
        <v>4834</v>
      </c>
      <c r="S236" s="60">
        <f t="shared" si="223"/>
        <v>7645</v>
      </c>
      <c r="T236" s="60">
        <f t="shared" si="224"/>
        <v>45166</v>
      </c>
      <c r="U236" s="62" t="s">
        <v>282</v>
      </c>
      <c r="V236" s="51"/>
    </row>
    <row r="237" spans="1:22" s="2" customFormat="1" ht="30" customHeight="1" x14ac:dyDescent="0.3">
      <c r="A237" s="53">
        <v>229</v>
      </c>
      <c r="B237" s="48" t="s">
        <v>237</v>
      </c>
      <c r="C237" s="49" t="s">
        <v>231</v>
      </c>
      <c r="D237" s="48" t="s">
        <v>153</v>
      </c>
      <c r="E237" s="48" t="s">
        <v>1</v>
      </c>
      <c r="F237" s="49" t="s">
        <v>215</v>
      </c>
      <c r="G237" s="50" t="s">
        <v>216</v>
      </c>
      <c r="H237" s="50" t="s">
        <v>216</v>
      </c>
      <c r="I237" s="60">
        <v>50000</v>
      </c>
      <c r="J237" s="60">
        <v>1854</v>
      </c>
      <c r="K237" s="60">
        <v>25</v>
      </c>
      <c r="L237" s="60">
        <f t="shared" si="200"/>
        <v>1435</v>
      </c>
      <c r="M237" s="60">
        <f t="shared" si="217"/>
        <v>3549.9999999999995</v>
      </c>
      <c r="N237" s="60">
        <f t="shared" si="218"/>
        <v>550</v>
      </c>
      <c r="O237" s="60">
        <f t="shared" si="219"/>
        <v>1520</v>
      </c>
      <c r="P237" s="60">
        <f t="shared" si="220"/>
        <v>3545.0000000000005</v>
      </c>
      <c r="Q237" s="60">
        <f t="shared" si="221"/>
        <v>2955</v>
      </c>
      <c r="R237" s="60">
        <f t="shared" si="222"/>
        <v>4834</v>
      </c>
      <c r="S237" s="60">
        <f t="shared" si="223"/>
        <v>7645</v>
      </c>
      <c r="T237" s="60">
        <f t="shared" si="224"/>
        <v>45166</v>
      </c>
      <c r="U237" s="62" t="s">
        <v>282</v>
      </c>
      <c r="V237" s="26"/>
    </row>
    <row r="238" spans="1:22" s="2" customFormat="1" ht="30" customHeight="1" x14ac:dyDescent="0.3">
      <c r="A238" s="53">
        <v>230</v>
      </c>
      <c r="B238" s="48" t="s">
        <v>112</v>
      </c>
      <c r="C238" s="49" t="s">
        <v>232</v>
      </c>
      <c r="D238" s="48" t="s">
        <v>111</v>
      </c>
      <c r="E238" s="48" t="s">
        <v>82</v>
      </c>
      <c r="F238" s="49" t="s">
        <v>215</v>
      </c>
      <c r="G238" s="50" t="s">
        <v>216</v>
      </c>
      <c r="H238" s="50" t="s">
        <v>216</v>
      </c>
      <c r="I238" s="60">
        <v>45000</v>
      </c>
      <c r="J238" s="60">
        <v>1148.33</v>
      </c>
      <c r="K238" s="60">
        <v>25</v>
      </c>
      <c r="L238" s="60">
        <f t="shared" si="200"/>
        <v>1291.5</v>
      </c>
      <c r="M238" s="60">
        <f t="shared" si="217"/>
        <v>3194.9999999999995</v>
      </c>
      <c r="N238" s="60">
        <f t="shared" si="218"/>
        <v>495.00000000000006</v>
      </c>
      <c r="O238" s="60">
        <f t="shared" si="219"/>
        <v>1368</v>
      </c>
      <c r="P238" s="60">
        <f t="shared" si="220"/>
        <v>3190.5</v>
      </c>
      <c r="Q238" s="60">
        <f t="shared" si="221"/>
        <v>2659.5</v>
      </c>
      <c r="R238" s="60">
        <f t="shared" si="222"/>
        <v>3832.83</v>
      </c>
      <c r="S238" s="60">
        <f t="shared" si="223"/>
        <v>6880.5</v>
      </c>
      <c r="T238" s="60">
        <f t="shared" si="224"/>
        <v>41167.17</v>
      </c>
      <c r="U238" s="62" t="s">
        <v>282</v>
      </c>
      <c r="V238" s="26"/>
    </row>
    <row r="239" spans="1:22" s="2" customFormat="1" ht="30" customHeight="1" x14ac:dyDescent="0.3">
      <c r="A239" s="53">
        <v>231</v>
      </c>
      <c r="B239" s="48" t="s">
        <v>246</v>
      </c>
      <c r="C239" s="49" t="s">
        <v>232</v>
      </c>
      <c r="D239" s="48" t="s">
        <v>111</v>
      </c>
      <c r="E239" s="48" t="s">
        <v>170</v>
      </c>
      <c r="F239" s="49" t="s">
        <v>215</v>
      </c>
      <c r="G239" s="50" t="s">
        <v>216</v>
      </c>
      <c r="H239" s="50" t="s">
        <v>216</v>
      </c>
      <c r="I239" s="60">
        <v>45000</v>
      </c>
      <c r="J239" s="60">
        <v>1148.33</v>
      </c>
      <c r="K239" s="60">
        <v>25</v>
      </c>
      <c r="L239" s="60">
        <f>I239*2.87%</f>
        <v>1291.5</v>
      </c>
      <c r="M239" s="60">
        <f>I239*7.1%</f>
        <v>3194.9999999999995</v>
      </c>
      <c r="N239" s="60">
        <f>I239*1.1%</f>
        <v>495.00000000000006</v>
      </c>
      <c r="O239" s="60">
        <f>I239*3.04%</f>
        <v>1368</v>
      </c>
      <c r="P239" s="60">
        <f>I239*7.09%</f>
        <v>3190.5</v>
      </c>
      <c r="Q239" s="60">
        <f>+L239+O239</f>
        <v>2659.5</v>
      </c>
      <c r="R239" s="60">
        <f>SUM(J239+K239+L239+O239)</f>
        <v>3832.83</v>
      </c>
      <c r="S239" s="60">
        <f>SUM(M239+N239+P239)</f>
        <v>6880.5</v>
      </c>
      <c r="T239" s="60">
        <f>I239-R239</f>
        <v>41167.17</v>
      </c>
      <c r="U239" s="62" t="s">
        <v>282</v>
      </c>
      <c r="V239" s="26"/>
    </row>
    <row r="240" spans="1:22" s="2" customFormat="1" ht="30" customHeight="1" x14ac:dyDescent="0.3">
      <c r="A240" s="53">
        <v>232</v>
      </c>
      <c r="B240" s="48" t="s">
        <v>113</v>
      </c>
      <c r="C240" s="49" t="s">
        <v>232</v>
      </c>
      <c r="D240" s="48" t="s">
        <v>111</v>
      </c>
      <c r="E240" s="48" t="s">
        <v>82</v>
      </c>
      <c r="F240" s="49" t="s">
        <v>215</v>
      </c>
      <c r="G240" s="50" t="s">
        <v>216</v>
      </c>
      <c r="H240" s="50" t="s">
        <v>216</v>
      </c>
      <c r="I240" s="60">
        <v>45000</v>
      </c>
      <c r="J240" s="60">
        <v>891.01</v>
      </c>
      <c r="K240" s="60">
        <v>25</v>
      </c>
      <c r="L240" s="60">
        <f t="shared" si="200"/>
        <v>1291.5</v>
      </c>
      <c r="M240" s="60">
        <f t="shared" si="217"/>
        <v>3194.9999999999995</v>
      </c>
      <c r="N240" s="60">
        <f t="shared" si="218"/>
        <v>495.00000000000006</v>
      </c>
      <c r="O240" s="60">
        <f t="shared" si="219"/>
        <v>1368</v>
      </c>
      <c r="P240" s="60">
        <f t="shared" si="220"/>
        <v>3190.5</v>
      </c>
      <c r="Q240" s="60">
        <f t="shared" si="221"/>
        <v>2659.5</v>
      </c>
      <c r="R240" s="60">
        <f t="shared" si="222"/>
        <v>3575.51</v>
      </c>
      <c r="S240" s="60">
        <f t="shared" si="223"/>
        <v>6880.5</v>
      </c>
      <c r="T240" s="60">
        <f t="shared" si="224"/>
        <v>41424.49</v>
      </c>
      <c r="U240" s="62" t="s">
        <v>282</v>
      </c>
      <c r="V240" s="26"/>
    </row>
    <row r="241" spans="1:72" s="2" customFormat="1" ht="30" customHeight="1" x14ac:dyDescent="0.3">
      <c r="A241" s="53">
        <v>233</v>
      </c>
      <c r="B241" s="48" t="s">
        <v>147</v>
      </c>
      <c r="C241" s="49" t="s">
        <v>232</v>
      </c>
      <c r="D241" s="48" t="s">
        <v>111</v>
      </c>
      <c r="E241" s="48" t="s">
        <v>82</v>
      </c>
      <c r="F241" s="49" t="s">
        <v>215</v>
      </c>
      <c r="G241" s="50" t="s">
        <v>216</v>
      </c>
      <c r="H241" s="50" t="s">
        <v>216</v>
      </c>
      <c r="I241" s="60">
        <v>45000</v>
      </c>
      <c r="J241" s="60">
        <v>1148.33</v>
      </c>
      <c r="K241" s="60">
        <v>25</v>
      </c>
      <c r="L241" s="60">
        <f t="shared" si="200"/>
        <v>1291.5</v>
      </c>
      <c r="M241" s="60">
        <f t="shared" si="217"/>
        <v>3194.9999999999995</v>
      </c>
      <c r="N241" s="60">
        <f t="shared" si="218"/>
        <v>495.00000000000006</v>
      </c>
      <c r="O241" s="60">
        <f t="shared" si="219"/>
        <v>1368</v>
      </c>
      <c r="P241" s="60">
        <f t="shared" si="220"/>
        <v>3190.5</v>
      </c>
      <c r="Q241" s="60">
        <f t="shared" si="221"/>
        <v>2659.5</v>
      </c>
      <c r="R241" s="60">
        <f t="shared" si="222"/>
        <v>3832.83</v>
      </c>
      <c r="S241" s="60">
        <f t="shared" si="223"/>
        <v>6880.5</v>
      </c>
      <c r="T241" s="60">
        <f t="shared" si="224"/>
        <v>41167.17</v>
      </c>
      <c r="U241" s="62" t="s">
        <v>282</v>
      </c>
      <c r="V241" s="26"/>
    </row>
    <row r="242" spans="1:72" s="2" customFormat="1" ht="30" customHeight="1" x14ac:dyDescent="0.3">
      <c r="A242" s="53">
        <v>234</v>
      </c>
      <c r="B242" s="48" t="s">
        <v>187</v>
      </c>
      <c r="C242" s="49" t="s">
        <v>232</v>
      </c>
      <c r="D242" s="48" t="s">
        <v>111</v>
      </c>
      <c r="E242" s="48" t="s">
        <v>79</v>
      </c>
      <c r="F242" s="49" t="s">
        <v>215</v>
      </c>
      <c r="G242" s="50" t="s">
        <v>216</v>
      </c>
      <c r="H242" s="50" t="s">
        <v>216</v>
      </c>
      <c r="I242" s="60">
        <v>42000</v>
      </c>
      <c r="J242" s="60">
        <v>724.92</v>
      </c>
      <c r="K242" s="60">
        <v>25</v>
      </c>
      <c r="L242" s="60">
        <f t="shared" si="200"/>
        <v>1205.4000000000001</v>
      </c>
      <c r="M242" s="60">
        <f t="shared" si="217"/>
        <v>2981.9999999999995</v>
      </c>
      <c r="N242" s="60">
        <f t="shared" ref="N242:N243" si="225">I242*1.1%</f>
        <v>462.00000000000006</v>
      </c>
      <c r="O242" s="60">
        <f t="shared" ref="O242:O243" si="226">I242*3.04%</f>
        <v>1276.8</v>
      </c>
      <c r="P242" s="60">
        <f t="shared" ref="P242:P243" si="227">I242*7.09%</f>
        <v>2977.8</v>
      </c>
      <c r="Q242" s="60">
        <f t="shared" ref="Q242:Q243" si="228">+L242+O242</f>
        <v>2482.1999999999998</v>
      </c>
      <c r="R242" s="60">
        <f t="shared" ref="R242:R243" si="229">SUM(J242+K242+L242+O242)</f>
        <v>3232.12</v>
      </c>
      <c r="S242" s="60">
        <f t="shared" ref="S242:S243" si="230">SUM(M242+N242+P242)</f>
        <v>6421.7999999999993</v>
      </c>
      <c r="T242" s="60">
        <f t="shared" ref="T242:T243" si="231">I242-R242</f>
        <v>38767.879999999997</v>
      </c>
      <c r="U242" s="62" t="s">
        <v>282</v>
      </c>
      <c r="V242" s="26"/>
    </row>
    <row r="243" spans="1:72" s="2" customFormat="1" ht="30" customHeight="1" x14ac:dyDescent="0.3">
      <c r="A243" s="53">
        <v>235</v>
      </c>
      <c r="B243" s="48" t="s">
        <v>188</v>
      </c>
      <c r="C243" s="49" t="s">
        <v>232</v>
      </c>
      <c r="D243" s="48" t="s">
        <v>111</v>
      </c>
      <c r="E243" s="48" t="s">
        <v>79</v>
      </c>
      <c r="F243" s="49" t="s">
        <v>215</v>
      </c>
      <c r="G243" s="50" t="s">
        <v>216</v>
      </c>
      <c r="H243" s="50" t="s">
        <v>216</v>
      </c>
      <c r="I243" s="60">
        <v>42000</v>
      </c>
      <c r="J243" s="60">
        <v>724.92</v>
      </c>
      <c r="K243" s="60">
        <v>25</v>
      </c>
      <c r="L243" s="60">
        <f t="shared" si="200"/>
        <v>1205.4000000000001</v>
      </c>
      <c r="M243" s="60">
        <f t="shared" si="217"/>
        <v>2981.9999999999995</v>
      </c>
      <c r="N243" s="60">
        <f t="shared" si="225"/>
        <v>462.00000000000006</v>
      </c>
      <c r="O243" s="60">
        <f t="shared" si="226"/>
        <v>1276.8</v>
      </c>
      <c r="P243" s="60">
        <f t="shared" si="227"/>
        <v>2977.8</v>
      </c>
      <c r="Q243" s="60">
        <f t="shared" si="228"/>
        <v>2482.1999999999998</v>
      </c>
      <c r="R243" s="60">
        <f t="shared" si="229"/>
        <v>3232.12</v>
      </c>
      <c r="S243" s="60">
        <f t="shared" si="230"/>
        <v>6421.7999999999993</v>
      </c>
      <c r="T243" s="60">
        <f t="shared" si="231"/>
        <v>38767.879999999997</v>
      </c>
      <c r="U243" s="62" t="s">
        <v>282</v>
      </c>
      <c r="V243" s="26"/>
    </row>
    <row r="244" spans="1:72" s="2" customFormat="1" ht="30" customHeight="1" x14ac:dyDescent="0.3">
      <c r="A244" s="53">
        <v>236</v>
      </c>
      <c r="B244" s="48" t="s">
        <v>115</v>
      </c>
      <c r="C244" s="49" t="s">
        <v>232</v>
      </c>
      <c r="D244" s="48" t="s">
        <v>114</v>
      </c>
      <c r="E244" s="48" t="s">
        <v>82</v>
      </c>
      <c r="F244" s="49" t="s">
        <v>215</v>
      </c>
      <c r="G244" s="50" t="s">
        <v>216</v>
      </c>
      <c r="H244" s="50" t="s">
        <v>216</v>
      </c>
      <c r="I244" s="60">
        <v>45000</v>
      </c>
      <c r="J244" s="60">
        <v>1148.33</v>
      </c>
      <c r="K244" s="60">
        <v>25</v>
      </c>
      <c r="L244" s="60">
        <f t="shared" si="200"/>
        <v>1291.5</v>
      </c>
      <c r="M244" s="60">
        <f t="shared" si="217"/>
        <v>3194.9999999999995</v>
      </c>
      <c r="N244" s="60">
        <f t="shared" ref="N244:N247" si="232">I244*1.1%</f>
        <v>495.00000000000006</v>
      </c>
      <c r="O244" s="60">
        <f t="shared" ref="O244:O247" si="233">I244*3.04%</f>
        <v>1368</v>
      </c>
      <c r="P244" s="60">
        <f t="shared" ref="P244:P247" si="234">I244*7.09%</f>
        <v>3190.5</v>
      </c>
      <c r="Q244" s="60">
        <f t="shared" ref="Q244:Q247" si="235">+L244+O244</f>
        <v>2659.5</v>
      </c>
      <c r="R244" s="60">
        <f t="shared" ref="R244:R246" si="236">SUM(J244+K244+L244+O244)</f>
        <v>3832.83</v>
      </c>
      <c r="S244" s="60">
        <f t="shared" ref="S244:S247" si="237">SUM(M244+N244+P244)</f>
        <v>6880.5</v>
      </c>
      <c r="T244" s="60">
        <f t="shared" ref="T244:T246" si="238">I244-R244</f>
        <v>41167.17</v>
      </c>
      <c r="U244" s="62" t="s">
        <v>282</v>
      </c>
      <c r="V244" s="26"/>
    </row>
    <row r="245" spans="1:72" s="2" customFormat="1" ht="30" customHeight="1" x14ac:dyDescent="0.3">
      <c r="A245" s="53">
        <v>237</v>
      </c>
      <c r="B245" s="48" t="s">
        <v>116</v>
      </c>
      <c r="C245" s="49" t="s">
        <v>232</v>
      </c>
      <c r="D245" s="48" t="s">
        <v>114</v>
      </c>
      <c r="E245" s="48" t="s">
        <v>82</v>
      </c>
      <c r="F245" s="49" t="s">
        <v>215</v>
      </c>
      <c r="G245" s="50" t="s">
        <v>216</v>
      </c>
      <c r="H245" s="50" t="s">
        <v>216</v>
      </c>
      <c r="I245" s="60">
        <v>45000</v>
      </c>
      <c r="J245" s="60">
        <v>376.37</v>
      </c>
      <c r="K245" s="60">
        <v>25</v>
      </c>
      <c r="L245" s="60">
        <f t="shared" si="200"/>
        <v>1291.5</v>
      </c>
      <c r="M245" s="60">
        <f t="shared" si="217"/>
        <v>3194.9999999999995</v>
      </c>
      <c r="N245" s="60">
        <f t="shared" si="232"/>
        <v>495.00000000000006</v>
      </c>
      <c r="O245" s="60">
        <f t="shared" si="233"/>
        <v>1368</v>
      </c>
      <c r="P245" s="60">
        <f t="shared" si="234"/>
        <v>3190.5</v>
      </c>
      <c r="Q245" s="60">
        <f t="shared" si="235"/>
        <v>2659.5</v>
      </c>
      <c r="R245" s="60">
        <f t="shared" si="236"/>
        <v>3060.87</v>
      </c>
      <c r="S245" s="60">
        <f t="shared" si="237"/>
        <v>6880.5</v>
      </c>
      <c r="T245" s="60">
        <f t="shared" si="238"/>
        <v>41939.129999999997</v>
      </c>
      <c r="U245" s="62" t="s">
        <v>282</v>
      </c>
      <c r="V245" s="26"/>
    </row>
    <row r="246" spans="1:72" s="2" customFormat="1" ht="30" customHeight="1" x14ac:dyDescent="0.3">
      <c r="A246" s="53">
        <v>238</v>
      </c>
      <c r="B246" s="48" t="s">
        <v>118</v>
      </c>
      <c r="C246" s="49" t="s">
        <v>231</v>
      </c>
      <c r="D246" s="48" t="s">
        <v>117</v>
      </c>
      <c r="E246" s="48" t="s">
        <v>1</v>
      </c>
      <c r="F246" s="49" t="s">
        <v>215</v>
      </c>
      <c r="G246" s="50" t="s">
        <v>216</v>
      </c>
      <c r="H246" s="50" t="s">
        <v>216</v>
      </c>
      <c r="I246" s="60">
        <v>50000</v>
      </c>
      <c r="J246" s="60">
        <v>1854</v>
      </c>
      <c r="K246" s="60">
        <v>25</v>
      </c>
      <c r="L246" s="60">
        <f t="shared" si="200"/>
        <v>1435</v>
      </c>
      <c r="M246" s="60">
        <f t="shared" si="217"/>
        <v>3549.9999999999995</v>
      </c>
      <c r="N246" s="60">
        <f t="shared" si="232"/>
        <v>550</v>
      </c>
      <c r="O246" s="60">
        <f t="shared" si="233"/>
        <v>1520</v>
      </c>
      <c r="P246" s="60">
        <f t="shared" si="234"/>
        <v>3545.0000000000005</v>
      </c>
      <c r="Q246" s="60">
        <f t="shared" si="235"/>
        <v>2955</v>
      </c>
      <c r="R246" s="60">
        <f t="shared" si="236"/>
        <v>4834</v>
      </c>
      <c r="S246" s="60">
        <f t="shared" si="237"/>
        <v>7645</v>
      </c>
      <c r="T246" s="60">
        <f t="shared" si="238"/>
        <v>45166</v>
      </c>
      <c r="U246" s="62" t="s">
        <v>282</v>
      </c>
      <c r="V246" s="26"/>
    </row>
    <row r="247" spans="1:72" s="52" customFormat="1" ht="30" customHeight="1" x14ac:dyDescent="0.3">
      <c r="A247" s="53">
        <v>239</v>
      </c>
      <c r="B247" s="48" t="s">
        <v>464</v>
      </c>
      <c r="C247" s="49" t="s">
        <v>231</v>
      </c>
      <c r="D247" s="48" t="s">
        <v>117</v>
      </c>
      <c r="E247" s="48" t="s">
        <v>82</v>
      </c>
      <c r="F247" s="49" t="s">
        <v>462</v>
      </c>
      <c r="G247" s="50" t="s">
        <v>216</v>
      </c>
      <c r="H247" s="50" t="s">
        <v>216</v>
      </c>
      <c r="I247" s="60">
        <v>65000</v>
      </c>
      <c r="J247" s="60">
        <v>4427.58</v>
      </c>
      <c r="K247" s="60">
        <v>25</v>
      </c>
      <c r="L247" s="60">
        <f t="shared" si="200"/>
        <v>1865.5</v>
      </c>
      <c r="M247" s="60">
        <f t="shared" si="217"/>
        <v>4615</v>
      </c>
      <c r="N247" s="60">
        <f t="shared" si="232"/>
        <v>715.00000000000011</v>
      </c>
      <c r="O247" s="60">
        <f t="shared" si="233"/>
        <v>1976</v>
      </c>
      <c r="P247" s="60">
        <f t="shared" si="234"/>
        <v>4608.5</v>
      </c>
      <c r="Q247" s="60">
        <f t="shared" si="235"/>
        <v>3841.5</v>
      </c>
      <c r="R247" s="60"/>
      <c r="S247" s="60">
        <f t="shared" si="237"/>
        <v>9938.5</v>
      </c>
      <c r="T247" s="60">
        <v>56705.919999999998</v>
      </c>
      <c r="U247" s="62" t="s">
        <v>282</v>
      </c>
      <c r="V247" s="51"/>
    </row>
    <row r="248" spans="1:72" s="38" customFormat="1" ht="30" customHeight="1" x14ac:dyDescent="0.3">
      <c r="A248" s="53">
        <v>240</v>
      </c>
      <c r="B248" s="48" t="s">
        <v>223</v>
      </c>
      <c r="C248" s="49" t="s">
        <v>232</v>
      </c>
      <c r="D248" s="48" t="s">
        <v>224</v>
      </c>
      <c r="E248" s="48" t="s">
        <v>79</v>
      </c>
      <c r="F248" s="49" t="s">
        <v>215</v>
      </c>
      <c r="G248" s="50" t="s">
        <v>216</v>
      </c>
      <c r="H248" s="50" t="s">
        <v>216</v>
      </c>
      <c r="I248" s="60">
        <v>42000</v>
      </c>
      <c r="J248" s="60">
        <v>724.92</v>
      </c>
      <c r="K248" s="60">
        <v>25</v>
      </c>
      <c r="L248" s="60">
        <f t="shared" si="200"/>
        <v>1205.4000000000001</v>
      </c>
      <c r="M248" s="60">
        <f t="shared" ref="M248" si="239">I248*7.1%</f>
        <v>2981.9999999999995</v>
      </c>
      <c r="N248" s="60">
        <f t="shared" ref="N248" si="240">I248*1.1%</f>
        <v>462.00000000000006</v>
      </c>
      <c r="O248" s="60">
        <f t="shared" ref="O248:O249" si="241">I248*3.04%</f>
        <v>1276.8</v>
      </c>
      <c r="P248" s="60">
        <f t="shared" ref="P248:P249" si="242">I248*7.09%</f>
        <v>2977.8</v>
      </c>
      <c r="Q248" s="60">
        <f t="shared" ref="Q248:Q249" si="243">+L248+O248</f>
        <v>2482.1999999999998</v>
      </c>
      <c r="R248" s="60">
        <f t="shared" ref="R248:R249" si="244">SUM(J248+K248+L248+O248)</f>
        <v>3232.12</v>
      </c>
      <c r="S248" s="60">
        <f t="shared" ref="S248:S249" si="245">SUM(M248+N248+P248)</f>
        <v>6421.7999999999993</v>
      </c>
      <c r="T248" s="60">
        <f t="shared" ref="T248:T249" si="246">I248-R248</f>
        <v>38767.879999999997</v>
      </c>
      <c r="U248" s="62" t="s">
        <v>282</v>
      </c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</row>
    <row r="249" spans="1:72" s="26" customFormat="1" ht="30" customHeight="1" x14ac:dyDescent="0.3">
      <c r="A249" s="53">
        <v>241</v>
      </c>
      <c r="B249" s="48" t="s">
        <v>384</v>
      </c>
      <c r="C249" s="49" t="s">
        <v>232</v>
      </c>
      <c r="D249" s="48" t="s">
        <v>199</v>
      </c>
      <c r="E249" s="48" t="s">
        <v>19</v>
      </c>
      <c r="F249" s="49" t="s">
        <v>215</v>
      </c>
      <c r="G249" s="50" t="s">
        <v>216</v>
      </c>
      <c r="H249" s="50" t="s">
        <v>216</v>
      </c>
      <c r="I249" s="60">
        <v>155000</v>
      </c>
      <c r="J249" s="60">
        <v>25042.74</v>
      </c>
      <c r="K249" s="60">
        <v>25</v>
      </c>
      <c r="L249" s="60">
        <f t="shared" si="200"/>
        <v>4448.5</v>
      </c>
      <c r="M249" s="60">
        <v>11005</v>
      </c>
      <c r="N249" s="60">
        <v>953.69</v>
      </c>
      <c r="O249" s="60">
        <f t="shared" si="241"/>
        <v>4712</v>
      </c>
      <c r="P249" s="60">
        <f t="shared" si="242"/>
        <v>10989.5</v>
      </c>
      <c r="Q249" s="60">
        <f t="shared" si="243"/>
        <v>9160.5</v>
      </c>
      <c r="R249" s="60">
        <f t="shared" si="244"/>
        <v>34228.240000000005</v>
      </c>
      <c r="S249" s="60">
        <f t="shared" si="245"/>
        <v>22948.190000000002</v>
      </c>
      <c r="T249" s="60">
        <f t="shared" si="246"/>
        <v>120771.76</v>
      </c>
      <c r="U249" s="62" t="s">
        <v>282</v>
      </c>
    </row>
    <row r="250" spans="1:72" s="2" customFormat="1" ht="30" customHeight="1" x14ac:dyDescent="0.3">
      <c r="A250" s="53">
        <v>242</v>
      </c>
      <c r="B250" s="48" t="s">
        <v>198</v>
      </c>
      <c r="C250" s="49" t="s">
        <v>232</v>
      </c>
      <c r="D250" s="48" t="s">
        <v>199</v>
      </c>
      <c r="E250" s="48" t="s">
        <v>1</v>
      </c>
      <c r="F250" s="49" t="s">
        <v>215</v>
      </c>
      <c r="G250" s="50" t="s">
        <v>216</v>
      </c>
      <c r="H250" s="50" t="s">
        <v>216</v>
      </c>
      <c r="I250" s="60">
        <v>50000</v>
      </c>
      <c r="J250" s="60">
        <v>1854</v>
      </c>
      <c r="K250" s="60">
        <v>25</v>
      </c>
      <c r="L250" s="60">
        <f t="shared" si="200"/>
        <v>1435</v>
      </c>
      <c r="M250" s="60">
        <f t="shared" ref="M250:M264" si="247">I250*7.1%</f>
        <v>3549.9999999999995</v>
      </c>
      <c r="N250" s="60">
        <f t="shared" ref="N250:N264" si="248">I250*1.1%</f>
        <v>550</v>
      </c>
      <c r="O250" s="60">
        <f t="shared" ref="O250:O264" si="249">I250*3.04%</f>
        <v>1520</v>
      </c>
      <c r="P250" s="60">
        <f t="shared" ref="P250:P264" si="250">I250*7.09%</f>
        <v>3545.0000000000005</v>
      </c>
      <c r="Q250" s="60">
        <f t="shared" ref="Q250:Q264" si="251">+L250+O250</f>
        <v>2955</v>
      </c>
      <c r="R250" s="60">
        <f t="shared" ref="R250:R264" si="252">SUM(J250+K250+L250+O250)</f>
        <v>4834</v>
      </c>
      <c r="S250" s="60">
        <f t="shared" ref="S250:S264" si="253">SUM(M250+N250+P250)</f>
        <v>7645</v>
      </c>
      <c r="T250" s="60">
        <f t="shared" ref="T250:T258" si="254">I250-R250</f>
        <v>45166</v>
      </c>
      <c r="U250" s="62" t="s">
        <v>282</v>
      </c>
      <c r="V250" s="26"/>
    </row>
    <row r="251" spans="1:72" s="2" customFormat="1" ht="30" customHeight="1" x14ac:dyDescent="0.3">
      <c r="A251" s="53">
        <v>243</v>
      </c>
      <c r="B251" s="48" t="s">
        <v>278</v>
      </c>
      <c r="C251" s="49" t="s">
        <v>231</v>
      </c>
      <c r="D251" s="48" t="s">
        <v>199</v>
      </c>
      <c r="E251" s="48" t="s">
        <v>1</v>
      </c>
      <c r="F251" s="49" t="s">
        <v>215</v>
      </c>
      <c r="G251" s="50" t="s">
        <v>216</v>
      </c>
      <c r="H251" s="50" t="s">
        <v>216</v>
      </c>
      <c r="I251" s="60">
        <v>61000</v>
      </c>
      <c r="J251" s="60">
        <v>3674.86</v>
      </c>
      <c r="K251" s="60">
        <v>25</v>
      </c>
      <c r="L251" s="60">
        <f t="shared" si="200"/>
        <v>1750.7</v>
      </c>
      <c r="M251" s="60">
        <f t="shared" si="247"/>
        <v>4331</v>
      </c>
      <c r="N251" s="60">
        <f t="shared" si="248"/>
        <v>671.00000000000011</v>
      </c>
      <c r="O251" s="60">
        <f t="shared" si="249"/>
        <v>1854.4</v>
      </c>
      <c r="P251" s="60">
        <f t="shared" si="250"/>
        <v>4324.9000000000005</v>
      </c>
      <c r="Q251" s="60">
        <f t="shared" si="251"/>
        <v>3605.1000000000004</v>
      </c>
      <c r="R251" s="60">
        <f t="shared" si="252"/>
        <v>7304.9600000000009</v>
      </c>
      <c r="S251" s="60">
        <f t="shared" si="253"/>
        <v>9326.9000000000015</v>
      </c>
      <c r="T251" s="60">
        <f t="shared" si="254"/>
        <v>53695.040000000001</v>
      </c>
      <c r="U251" s="62" t="s">
        <v>282</v>
      </c>
      <c r="V251" s="26"/>
    </row>
    <row r="252" spans="1:72" s="2" customFormat="1" ht="30" customHeight="1" x14ac:dyDescent="0.3">
      <c r="A252" s="53">
        <v>244</v>
      </c>
      <c r="B252" s="48" t="s">
        <v>108</v>
      </c>
      <c r="C252" s="49" t="s">
        <v>232</v>
      </c>
      <c r="D252" s="48" t="s">
        <v>199</v>
      </c>
      <c r="E252" s="48" t="s">
        <v>82</v>
      </c>
      <c r="F252" s="49" t="s">
        <v>215</v>
      </c>
      <c r="G252" s="50" t="s">
        <v>216</v>
      </c>
      <c r="H252" s="50" t="s">
        <v>216</v>
      </c>
      <c r="I252" s="60">
        <v>45000</v>
      </c>
      <c r="J252" s="60">
        <v>1148.33</v>
      </c>
      <c r="K252" s="60">
        <v>25</v>
      </c>
      <c r="L252" s="60">
        <f t="shared" si="200"/>
        <v>1291.5</v>
      </c>
      <c r="M252" s="60">
        <f>I252*7.1%</f>
        <v>3194.9999999999995</v>
      </c>
      <c r="N252" s="60">
        <f>I252*1.1%</f>
        <v>495.00000000000006</v>
      </c>
      <c r="O252" s="60">
        <f>I252*3.04%</f>
        <v>1368</v>
      </c>
      <c r="P252" s="60">
        <f>I252*7.09%</f>
        <v>3190.5</v>
      </c>
      <c r="Q252" s="60">
        <f>+L252+O252</f>
        <v>2659.5</v>
      </c>
      <c r="R252" s="60">
        <f>SUM(J252+K252+L252+O252)</f>
        <v>3832.83</v>
      </c>
      <c r="S252" s="60">
        <f>SUM(M252+N252+P252)</f>
        <v>6880.5</v>
      </c>
      <c r="T252" s="60">
        <f>I252-R252</f>
        <v>41167.17</v>
      </c>
      <c r="U252" s="62" t="s">
        <v>282</v>
      </c>
      <c r="V252" s="26"/>
    </row>
    <row r="253" spans="1:72" s="2" customFormat="1" ht="30" customHeight="1" x14ac:dyDescent="0.3">
      <c r="A253" s="53">
        <v>245</v>
      </c>
      <c r="B253" s="48" t="s">
        <v>20</v>
      </c>
      <c r="C253" s="49" t="s">
        <v>231</v>
      </c>
      <c r="D253" s="48" t="s">
        <v>119</v>
      </c>
      <c r="E253" s="48" t="s">
        <v>19</v>
      </c>
      <c r="F253" s="49" t="s">
        <v>215</v>
      </c>
      <c r="G253" s="50" t="s">
        <v>216</v>
      </c>
      <c r="H253" s="50" t="s">
        <v>216</v>
      </c>
      <c r="I253" s="60">
        <v>190000</v>
      </c>
      <c r="J253" s="60">
        <v>33275.620000000003</v>
      </c>
      <c r="K253" s="60">
        <v>25</v>
      </c>
      <c r="L253" s="60">
        <f>I253*2.87%</f>
        <v>5453</v>
      </c>
      <c r="M253" s="60">
        <f t="shared" ref="M253" si="255">I253*7.1%</f>
        <v>13489.999999999998</v>
      </c>
      <c r="N253" s="60">
        <v>953.69</v>
      </c>
      <c r="O253" s="60">
        <v>5776</v>
      </c>
      <c r="P253" s="60">
        <f t="shared" ref="P253" si="256">I253*7.09%</f>
        <v>13471</v>
      </c>
      <c r="Q253" s="60">
        <f t="shared" ref="Q253" si="257">+L253+O253</f>
        <v>11229</v>
      </c>
      <c r="R253" s="60">
        <f t="shared" ref="R253" si="258">SUM(J253+K253+L253+O253)</f>
        <v>44529.62</v>
      </c>
      <c r="S253" s="60">
        <f t="shared" ref="S253" si="259">SUM(M253+N253+P253)</f>
        <v>27914.69</v>
      </c>
      <c r="T253" s="60">
        <f t="shared" ref="T253" si="260">I253-R253</f>
        <v>145470.38</v>
      </c>
      <c r="U253" s="62" t="s">
        <v>282</v>
      </c>
      <c r="V253" s="26"/>
    </row>
    <row r="254" spans="1:72" s="2" customFormat="1" ht="30" customHeight="1" x14ac:dyDescent="0.3">
      <c r="A254" s="53">
        <v>246</v>
      </c>
      <c r="B254" s="48" t="s">
        <v>189</v>
      </c>
      <c r="C254" s="49" t="s">
        <v>231</v>
      </c>
      <c r="D254" s="48" t="s">
        <v>119</v>
      </c>
      <c r="E254" s="48" t="s">
        <v>160</v>
      </c>
      <c r="F254" s="49" t="s">
        <v>215</v>
      </c>
      <c r="G254" s="50" t="s">
        <v>216</v>
      </c>
      <c r="H254" s="50" t="s">
        <v>216</v>
      </c>
      <c r="I254" s="60">
        <v>50000</v>
      </c>
      <c r="J254" s="60">
        <v>1854</v>
      </c>
      <c r="K254" s="60">
        <v>25</v>
      </c>
      <c r="L254" s="60">
        <f t="shared" si="200"/>
        <v>1435</v>
      </c>
      <c r="M254" s="60">
        <f t="shared" si="247"/>
        <v>3549.9999999999995</v>
      </c>
      <c r="N254" s="60">
        <f t="shared" si="248"/>
        <v>550</v>
      </c>
      <c r="O254" s="60">
        <f t="shared" si="249"/>
        <v>1520</v>
      </c>
      <c r="P254" s="60">
        <f t="shared" si="250"/>
        <v>3545.0000000000005</v>
      </c>
      <c r="Q254" s="60">
        <f t="shared" si="251"/>
        <v>2955</v>
      </c>
      <c r="R254" s="60">
        <f t="shared" si="252"/>
        <v>4834</v>
      </c>
      <c r="S254" s="60">
        <f t="shared" si="253"/>
        <v>7645</v>
      </c>
      <c r="T254" s="60">
        <f t="shared" si="254"/>
        <v>45166</v>
      </c>
      <c r="U254" s="62" t="s">
        <v>282</v>
      </c>
      <c r="V254" s="26"/>
    </row>
    <row r="255" spans="1:72" s="2" customFormat="1" ht="30" customHeight="1" x14ac:dyDescent="0.3">
      <c r="A255" s="53">
        <v>247</v>
      </c>
      <c r="B255" s="48" t="s">
        <v>249</v>
      </c>
      <c r="C255" s="49" t="s">
        <v>231</v>
      </c>
      <c r="D255" s="48" t="s">
        <v>119</v>
      </c>
      <c r="E255" s="48" t="s">
        <v>41</v>
      </c>
      <c r="F255" s="49" t="s">
        <v>215</v>
      </c>
      <c r="G255" s="50" t="s">
        <v>216</v>
      </c>
      <c r="H255" s="50" t="s">
        <v>216</v>
      </c>
      <c r="I255" s="60">
        <v>45000</v>
      </c>
      <c r="J255" s="60">
        <v>1148.33</v>
      </c>
      <c r="K255" s="60">
        <v>25</v>
      </c>
      <c r="L255" s="60">
        <f t="shared" si="200"/>
        <v>1291.5</v>
      </c>
      <c r="M255" s="60">
        <f t="shared" si="247"/>
        <v>3194.9999999999995</v>
      </c>
      <c r="N255" s="60">
        <f t="shared" si="248"/>
        <v>495.00000000000006</v>
      </c>
      <c r="O255" s="60">
        <f t="shared" si="249"/>
        <v>1368</v>
      </c>
      <c r="P255" s="60">
        <f t="shared" si="250"/>
        <v>3190.5</v>
      </c>
      <c r="Q255" s="60">
        <f t="shared" si="251"/>
        <v>2659.5</v>
      </c>
      <c r="R255" s="60">
        <f t="shared" si="252"/>
        <v>3832.83</v>
      </c>
      <c r="S255" s="60">
        <f t="shared" si="253"/>
        <v>6880.5</v>
      </c>
      <c r="T255" s="60">
        <f t="shared" si="254"/>
        <v>41167.17</v>
      </c>
      <c r="U255" s="62" t="s">
        <v>282</v>
      </c>
      <c r="V255" s="26"/>
    </row>
    <row r="256" spans="1:72" s="2" customFormat="1" ht="30" customHeight="1" x14ac:dyDescent="0.3">
      <c r="A256" s="53">
        <v>248</v>
      </c>
      <c r="B256" s="48" t="s">
        <v>252</v>
      </c>
      <c r="C256" s="49" t="s">
        <v>232</v>
      </c>
      <c r="D256" s="48" t="s">
        <v>119</v>
      </c>
      <c r="E256" s="48" t="s">
        <v>41</v>
      </c>
      <c r="F256" s="49" t="s">
        <v>215</v>
      </c>
      <c r="G256" s="50" t="s">
        <v>216</v>
      </c>
      <c r="H256" s="50" t="s">
        <v>216</v>
      </c>
      <c r="I256" s="60">
        <v>60000</v>
      </c>
      <c r="J256" s="60">
        <v>3486.68</v>
      </c>
      <c r="K256" s="60">
        <v>25</v>
      </c>
      <c r="L256" s="60">
        <f t="shared" si="200"/>
        <v>1722</v>
      </c>
      <c r="M256" s="60">
        <f t="shared" si="247"/>
        <v>4260</v>
      </c>
      <c r="N256" s="60">
        <f t="shared" si="248"/>
        <v>660.00000000000011</v>
      </c>
      <c r="O256" s="60">
        <f t="shared" si="249"/>
        <v>1824</v>
      </c>
      <c r="P256" s="60">
        <f t="shared" si="250"/>
        <v>4254</v>
      </c>
      <c r="Q256" s="60">
        <f t="shared" si="251"/>
        <v>3546</v>
      </c>
      <c r="R256" s="60">
        <f t="shared" si="252"/>
        <v>7057.68</v>
      </c>
      <c r="S256" s="60">
        <f t="shared" si="253"/>
        <v>9174</v>
      </c>
      <c r="T256" s="60">
        <f t="shared" si="254"/>
        <v>52942.32</v>
      </c>
      <c r="U256" s="62" t="s">
        <v>282</v>
      </c>
      <c r="V256" s="26"/>
    </row>
    <row r="257" spans="1:22" s="2" customFormat="1" ht="30" customHeight="1" x14ac:dyDescent="0.3">
      <c r="A257" s="53">
        <v>249</v>
      </c>
      <c r="B257" s="48" t="s">
        <v>120</v>
      </c>
      <c r="C257" s="49" t="s">
        <v>231</v>
      </c>
      <c r="D257" s="48" t="s">
        <v>119</v>
      </c>
      <c r="E257" s="48" t="s">
        <v>41</v>
      </c>
      <c r="F257" s="49" t="s">
        <v>215</v>
      </c>
      <c r="G257" s="50" t="s">
        <v>216</v>
      </c>
      <c r="H257" s="50" t="s">
        <v>216</v>
      </c>
      <c r="I257" s="60">
        <v>41000</v>
      </c>
      <c r="J257" s="60">
        <v>583.79</v>
      </c>
      <c r="K257" s="60">
        <v>25</v>
      </c>
      <c r="L257" s="60">
        <f t="shared" si="200"/>
        <v>1176.7</v>
      </c>
      <c r="M257" s="60">
        <f t="shared" si="247"/>
        <v>2910.9999999999995</v>
      </c>
      <c r="N257" s="60">
        <f t="shared" si="248"/>
        <v>451.00000000000006</v>
      </c>
      <c r="O257" s="60">
        <f t="shared" si="249"/>
        <v>1246.4000000000001</v>
      </c>
      <c r="P257" s="60">
        <f t="shared" si="250"/>
        <v>2906.9</v>
      </c>
      <c r="Q257" s="60">
        <f t="shared" si="251"/>
        <v>2423.1000000000004</v>
      </c>
      <c r="R257" s="60">
        <f t="shared" si="252"/>
        <v>3031.8900000000003</v>
      </c>
      <c r="S257" s="60">
        <f t="shared" si="253"/>
        <v>6268.9</v>
      </c>
      <c r="T257" s="60">
        <f t="shared" si="254"/>
        <v>37968.11</v>
      </c>
      <c r="U257" s="62" t="s">
        <v>282</v>
      </c>
      <c r="V257" s="26"/>
    </row>
    <row r="258" spans="1:22" s="2" customFormat="1" ht="30" customHeight="1" x14ac:dyDescent="0.3">
      <c r="A258" s="53">
        <v>250</v>
      </c>
      <c r="B258" s="48" t="s">
        <v>269</v>
      </c>
      <c r="C258" s="49" t="s">
        <v>231</v>
      </c>
      <c r="D258" s="48" t="s">
        <v>119</v>
      </c>
      <c r="E258" s="48" t="s">
        <v>41</v>
      </c>
      <c r="F258" s="49" t="s">
        <v>215</v>
      </c>
      <c r="G258" s="50" t="s">
        <v>216</v>
      </c>
      <c r="H258" s="50" t="s">
        <v>216</v>
      </c>
      <c r="I258" s="60">
        <v>46000</v>
      </c>
      <c r="J258" s="60">
        <v>1289.46</v>
      </c>
      <c r="K258" s="60">
        <v>25</v>
      </c>
      <c r="L258" s="60">
        <f t="shared" si="200"/>
        <v>1320.2</v>
      </c>
      <c r="M258" s="60">
        <f t="shared" si="247"/>
        <v>3265.9999999999995</v>
      </c>
      <c r="N258" s="60">
        <f t="shared" si="248"/>
        <v>506.00000000000006</v>
      </c>
      <c r="O258" s="60">
        <f t="shared" si="249"/>
        <v>1398.4</v>
      </c>
      <c r="P258" s="60">
        <f t="shared" si="250"/>
        <v>3261.4</v>
      </c>
      <c r="Q258" s="60">
        <f t="shared" si="251"/>
        <v>2718.6000000000004</v>
      </c>
      <c r="R258" s="60">
        <f t="shared" si="252"/>
        <v>4033.06</v>
      </c>
      <c r="S258" s="60">
        <f t="shared" si="253"/>
        <v>7033.4</v>
      </c>
      <c r="T258" s="60">
        <f t="shared" si="254"/>
        <v>41966.94</v>
      </c>
      <c r="U258" s="62" t="s">
        <v>282</v>
      </c>
      <c r="V258" s="26"/>
    </row>
    <row r="259" spans="1:22" s="2" customFormat="1" ht="30" customHeight="1" x14ac:dyDescent="0.3">
      <c r="A259" s="53">
        <v>251</v>
      </c>
      <c r="B259" s="48" t="s">
        <v>311</v>
      </c>
      <c r="C259" s="49" t="s">
        <v>232</v>
      </c>
      <c r="D259" s="48" t="s">
        <v>119</v>
      </c>
      <c r="E259" s="48" t="s">
        <v>41</v>
      </c>
      <c r="F259" s="49" t="s">
        <v>215</v>
      </c>
      <c r="G259" s="50" t="s">
        <v>216</v>
      </c>
      <c r="H259" s="50" t="s">
        <v>216</v>
      </c>
      <c r="I259" s="60">
        <v>46000</v>
      </c>
      <c r="J259" s="60">
        <v>1289.46</v>
      </c>
      <c r="K259" s="60">
        <v>25</v>
      </c>
      <c r="L259" s="60">
        <f t="shared" si="200"/>
        <v>1320.2</v>
      </c>
      <c r="M259" s="60">
        <f t="shared" si="247"/>
        <v>3265.9999999999995</v>
      </c>
      <c r="N259" s="60">
        <f t="shared" si="248"/>
        <v>506.00000000000006</v>
      </c>
      <c r="O259" s="60">
        <f t="shared" si="249"/>
        <v>1398.4</v>
      </c>
      <c r="P259" s="60">
        <f t="shared" si="250"/>
        <v>3261.4</v>
      </c>
      <c r="Q259" s="60">
        <f t="shared" si="251"/>
        <v>2718.6000000000004</v>
      </c>
      <c r="R259" s="60">
        <f t="shared" si="252"/>
        <v>4033.06</v>
      </c>
      <c r="S259" s="60">
        <f t="shared" si="253"/>
        <v>7033.4</v>
      </c>
      <c r="T259" s="60">
        <f>I259-R259</f>
        <v>41966.94</v>
      </c>
      <c r="U259" s="62" t="s">
        <v>282</v>
      </c>
      <c r="V259" s="26"/>
    </row>
    <row r="260" spans="1:22" s="2" customFormat="1" ht="30" customHeight="1" x14ac:dyDescent="0.3">
      <c r="A260" s="53">
        <v>252</v>
      </c>
      <c r="B260" s="48" t="s">
        <v>312</v>
      </c>
      <c r="C260" s="49" t="s">
        <v>232</v>
      </c>
      <c r="D260" s="48" t="s">
        <v>119</v>
      </c>
      <c r="E260" s="48" t="s">
        <v>41</v>
      </c>
      <c r="F260" s="49" t="s">
        <v>215</v>
      </c>
      <c r="G260" s="50" t="s">
        <v>216</v>
      </c>
      <c r="H260" s="50" t="s">
        <v>216</v>
      </c>
      <c r="I260" s="60">
        <v>45000</v>
      </c>
      <c r="J260" s="60">
        <v>891.01</v>
      </c>
      <c r="K260" s="60">
        <v>25</v>
      </c>
      <c r="L260" s="60">
        <f t="shared" si="200"/>
        <v>1291.5</v>
      </c>
      <c r="M260" s="60">
        <f t="shared" si="247"/>
        <v>3194.9999999999995</v>
      </c>
      <c r="N260" s="60">
        <f t="shared" si="248"/>
        <v>495.00000000000006</v>
      </c>
      <c r="O260" s="60">
        <f t="shared" si="249"/>
        <v>1368</v>
      </c>
      <c r="P260" s="60">
        <f t="shared" si="250"/>
        <v>3190.5</v>
      </c>
      <c r="Q260" s="60">
        <f t="shared" si="251"/>
        <v>2659.5</v>
      </c>
      <c r="R260" s="60">
        <f t="shared" si="252"/>
        <v>3575.51</v>
      </c>
      <c r="S260" s="60">
        <f t="shared" si="253"/>
        <v>6880.5</v>
      </c>
      <c r="T260" s="60">
        <f>I260-R260</f>
        <v>41424.49</v>
      </c>
      <c r="U260" s="62" t="s">
        <v>282</v>
      </c>
      <c r="V260" s="26"/>
    </row>
    <row r="261" spans="1:22" s="2" customFormat="1" ht="30" customHeight="1" x14ac:dyDescent="0.3">
      <c r="A261" s="53">
        <v>253</v>
      </c>
      <c r="B261" s="48" t="s">
        <v>314</v>
      </c>
      <c r="C261" s="49" t="s">
        <v>231</v>
      </c>
      <c r="D261" s="48" t="s">
        <v>119</v>
      </c>
      <c r="E261" s="48" t="s">
        <v>41</v>
      </c>
      <c r="F261" s="49" t="s">
        <v>215</v>
      </c>
      <c r="G261" s="50" t="s">
        <v>216</v>
      </c>
      <c r="H261" s="50" t="s">
        <v>216</v>
      </c>
      <c r="I261" s="60">
        <v>45000</v>
      </c>
      <c r="J261" s="60">
        <v>1148.33</v>
      </c>
      <c r="K261" s="60">
        <v>25</v>
      </c>
      <c r="L261" s="60">
        <f t="shared" si="200"/>
        <v>1291.5</v>
      </c>
      <c r="M261" s="60">
        <f t="shared" si="247"/>
        <v>3194.9999999999995</v>
      </c>
      <c r="N261" s="60">
        <f t="shared" si="248"/>
        <v>495.00000000000006</v>
      </c>
      <c r="O261" s="60">
        <f t="shared" si="249"/>
        <v>1368</v>
      </c>
      <c r="P261" s="60">
        <f t="shared" si="250"/>
        <v>3190.5</v>
      </c>
      <c r="Q261" s="60">
        <f t="shared" si="251"/>
        <v>2659.5</v>
      </c>
      <c r="R261" s="60">
        <f t="shared" si="252"/>
        <v>3832.83</v>
      </c>
      <c r="S261" s="60">
        <f t="shared" si="253"/>
        <v>6880.5</v>
      </c>
      <c r="T261" s="60">
        <f t="shared" ref="T261:T264" si="261">I261-R261</f>
        <v>41167.17</v>
      </c>
      <c r="U261" s="62" t="s">
        <v>282</v>
      </c>
      <c r="V261" s="26"/>
    </row>
    <row r="262" spans="1:22" s="2" customFormat="1" ht="30" customHeight="1" x14ac:dyDescent="0.3">
      <c r="A262" s="53">
        <v>254</v>
      </c>
      <c r="B262" s="48" t="s">
        <v>317</v>
      </c>
      <c r="C262" s="49" t="s">
        <v>231</v>
      </c>
      <c r="D262" s="48" t="s">
        <v>119</v>
      </c>
      <c r="E262" s="48" t="s">
        <v>41</v>
      </c>
      <c r="F262" s="49" t="s">
        <v>215</v>
      </c>
      <c r="G262" s="50" t="s">
        <v>216</v>
      </c>
      <c r="H262" s="50" t="s">
        <v>216</v>
      </c>
      <c r="I262" s="60">
        <v>45000</v>
      </c>
      <c r="J262" s="60">
        <v>1148.33</v>
      </c>
      <c r="K262" s="60">
        <v>25</v>
      </c>
      <c r="L262" s="60">
        <f t="shared" si="200"/>
        <v>1291.5</v>
      </c>
      <c r="M262" s="60">
        <f t="shared" si="247"/>
        <v>3194.9999999999995</v>
      </c>
      <c r="N262" s="60">
        <f t="shared" si="248"/>
        <v>495.00000000000006</v>
      </c>
      <c r="O262" s="60">
        <f t="shared" si="249"/>
        <v>1368</v>
      </c>
      <c r="P262" s="60">
        <f t="shared" si="250"/>
        <v>3190.5</v>
      </c>
      <c r="Q262" s="60">
        <f t="shared" si="251"/>
        <v>2659.5</v>
      </c>
      <c r="R262" s="60">
        <f t="shared" si="252"/>
        <v>3832.83</v>
      </c>
      <c r="S262" s="60">
        <f t="shared" si="253"/>
        <v>6880.5</v>
      </c>
      <c r="T262" s="60">
        <f t="shared" si="261"/>
        <v>41167.17</v>
      </c>
      <c r="U262" s="62" t="s">
        <v>282</v>
      </c>
      <c r="V262" s="26"/>
    </row>
    <row r="263" spans="1:22" s="2" customFormat="1" ht="30" customHeight="1" x14ac:dyDescent="0.3">
      <c r="A263" s="53">
        <v>255</v>
      </c>
      <c r="B263" s="48" t="s">
        <v>316</v>
      </c>
      <c r="C263" s="49" t="s">
        <v>231</v>
      </c>
      <c r="D263" s="48" t="s">
        <v>119</v>
      </c>
      <c r="E263" s="48" t="s">
        <v>41</v>
      </c>
      <c r="F263" s="49" t="s">
        <v>215</v>
      </c>
      <c r="G263" s="50" t="s">
        <v>216</v>
      </c>
      <c r="H263" s="50" t="s">
        <v>216</v>
      </c>
      <c r="I263" s="60">
        <v>45000</v>
      </c>
      <c r="J263" s="60">
        <v>891.01</v>
      </c>
      <c r="K263" s="60">
        <v>25</v>
      </c>
      <c r="L263" s="60">
        <f t="shared" si="200"/>
        <v>1291.5</v>
      </c>
      <c r="M263" s="60">
        <f t="shared" si="247"/>
        <v>3194.9999999999995</v>
      </c>
      <c r="N263" s="60">
        <f t="shared" si="248"/>
        <v>495.00000000000006</v>
      </c>
      <c r="O263" s="60">
        <f t="shared" si="249"/>
        <v>1368</v>
      </c>
      <c r="P263" s="60">
        <f t="shared" si="250"/>
        <v>3190.5</v>
      </c>
      <c r="Q263" s="60">
        <f t="shared" si="251"/>
        <v>2659.5</v>
      </c>
      <c r="R263" s="60">
        <f t="shared" si="252"/>
        <v>3575.51</v>
      </c>
      <c r="S263" s="60">
        <f t="shared" si="253"/>
        <v>6880.5</v>
      </c>
      <c r="T263" s="60">
        <f>I263-R263</f>
        <v>41424.49</v>
      </c>
      <c r="U263" s="62" t="s">
        <v>282</v>
      </c>
      <c r="V263" s="26"/>
    </row>
    <row r="264" spans="1:22" s="2" customFormat="1" ht="30" customHeight="1" x14ac:dyDescent="0.3">
      <c r="A264" s="53">
        <v>256</v>
      </c>
      <c r="B264" s="48" t="s">
        <v>315</v>
      </c>
      <c r="C264" s="49" t="s">
        <v>231</v>
      </c>
      <c r="D264" s="48" t="s">
        <v>119</v>
      </c>
      <c r="E264" s="48" t="s">
        <v>41</v>
      </c>
      <c r="F264" s="49" t="s">
        <v>215</v>
      </c>
      <c r="G264" s="50" t="s">
        <v>216</v>
      </c>
      <c r="H264" s="50" t="s">
        <v>216</v>
      </c>
      <c r="I264" s="60">
        <v>45000</v>
      </c>
      <c r="J264" s="60">
        <v>1148.33</v>
      </c>
      <c r="K264" s="60">
        <v>25</v>
      </c>
      <c r="L264" s="60">
        <f t="shared" si="200"/>
        <v>1291.5</v>
      </c>
      <c r="M264" s="60">
        <f t="shared" si="247"/>
        <v>3194.9999999999995</v>
      </c>
      <c r="N264" s="60">
        <f t="shared" si="248"/>
        <v>495.00000000000006</v>
      </c>
      <c r="O264" s="60">
        <f t="shared" si="249"/>
        <v>1368</v>
      </c>
      <c r="P264" s="60">
        <f t="shared" si="250"/>
        <v>3190.5</v>
      </c>
      <c r="Q264" s="60">
        <f t="shared" si="251"/>
        <v>2659.5</v>
      </c>
      <c r="R264" s="60">
        <f t="shared" si="252"/>
        <v>3832.83</v>
      </c>
      <c r="S264" s="60">
        <f t="shared" si="253"/>
        <v>6880.5</v>
      </c>
      <c r="T264" s="60">
        <f t="shared" si="261"/>
        <v>41167.17</v>
      </c>
      <c r="U264" s="62" t="s">
        <v>282</v>
      </c>
      <c r="V264" s="26"/>
    </row>
    <row r="265" spans="1:22" s="2" customFormat="1" ht="30" customHeight="1" x14ac:dyDescent="0.3">
      <c r="A265" s="53">
        <v>257</v>
      </c>
      <c r="B265" s="48" t="s">
        <v>299</v>
      </c>
      <c r="C265" s="49" t="s">
        <v>232</v>
      </c>
      <c r="D265" s="48" t="s">
        <v>119</v>
      </c>
      <c r="E265" s="48" t="s">
        <v>170</v>
      </c>
      <c r="F265" s="49" t="s">
        <v>215</v>
      </c>
      <c r="G265" s="50" t="s">
        <v>216</v>
      </c>
      <c r="H265" s="50" t="s">
        <v>216</v>
      </c>
      <c r="I265" s="60">
        <v>45000</v>
      </c>
      <c r="J265" s="60">
        <v>1148.33</v>
      </c>
      <c r="K265" s="60">
        <v>25</v>
      </c>
      <c r="L265" s="60">
        <f>I265*2.87%</f>
        <v>1291.5</v>
      </c>
      <c r="M265" s="60">
        <f>I265*7.1%</f>
        <v>3194.9999999999995</v>
      </c>
      <c r="N265" s="60">
        <f>I265*1.1%</f>
        <v>495.00000000000006</v>
      </c>
      <c r="O265" s="60">
        <f>I265*3.04%</f>
        <v>1368</v>
      </c>
      <c r="P265" s="60">
        <f>I265*7.09%</f>
        <v>3190.5</v>
      </c>
      <c r="Q265" s="60">
        <f>+L265+O265</f>
        <v>2659.5</v>
      </c>
      <c r="R265" s="60">
        <f>SUM(J265+K265+L265+O265)</f>
        <v>3832.83</v>
      </c>
      <c r="S265" s="60">
        <f>SUM(M265+N265+P265)</f>
        <v>6880.5</v>
      </c>
      <c r="T265" s="60">
        <f>I265-R265</f>
        <v>41167.17</v>
      </c>
      <c r="U265" s="62" t="s">
        <v>282</v>
      </c>
      <c r="V265" s="26"/>
    </row>
    <row r="266" spans="1:22" s="2" customFormat="1" ht="30" customHeight="1" x14ac:dyDescent="0.3">
      <c r="A266" s="53">
        <v>258</v>
      </c>
      <c r="B266" s="48" t="s">
        <v>140</v>
      </c>
      <c r="C266" s="49" t="s">
        <v>232</v>
      </c>
      <c r="D266" s="48" t="s">
        <v>240</v>
      </c>
      <c r="E266" s="48" t="s">
        <v>41</v>
      </c>
      <c r="F266" s="49" t="s">
        <v>215</v>
      </c>
      <c r="G266" s="50" t="s">
        <v>216</v>
      </c>
      <c r="H266" s="50" t="s">
        <v>216</v>
      </c>
      <c r="I266" s="60">
        <v>41000</v>
      </c>
      <c r="J266" s="60">
        <v>583.79</v>
      </c>
      <c r="K266" s="60">
        <v>25</v>
      </c>
      <c r="L266" s="60">
        <f t="shared" si="200"/>
        <v>1176.7</v>
      </c>
      <c r="M266" s="60">
        <f>I266*7.1%</f>
        <v>2910.9999999999995</v>
      </c>
      <c r="N266" s="60">
        <f>I266*1.1%</f>
        <v>451.00000000000006</v>
      </c>
      <c r="O266" s="60">
        <f>I266*3.04%</f>
        <v>1246.4000000000001</v>
      </c>
      <c r="P266" s="60">
        <f>I266*7.09%</f>
        <v>2906.9</v>
      </c>
      <c r="Q266" s="60">
        <f>+L266+O266</f>
        <v>2423.1000000000004</v>
      </c>
      <c r="R266" s="60">
        <f>SUM(J266+K266+L266+O266)</f>
        <v>3031.8900000000003</v>
      </c>
      <c r="S266" s="60">
        <f>SUM(M266+N266+P266)</f>
        <v>6268.9</v>
      </c>
      <c r="T266" s="60">
        <f>I266-R266</f>
        <v>37968.11</v>
      </c>
      <c r="U266" s="62" t="s">
        <v>282</v>
      </c>
      <c r="V266" s="26"/>
    </row>
    <row r="267" spans="1:22" s="2" customFormat="1" ht="30" customHeight="1" x14ac:dyDescent="0.3">
      <c r="A267" s="53">
        <v>259</v>
      </c>
      <c r="B267" s="48" t="s">
        <v>162</v>
      </c>
      <c r="C267" s="49" t="s">
        <v>231</v>
      </c>
      <c r="D267" s="48" t="s">
        <v>356</v>
      </c>
      <c r="E267" s="48" t="s">
        <v>163</v>
      </c>
      <c r="F267" s="49" t="s">
        <v>215</v>
      </c>
      <c r="G267" s="50" t="s">
        <v>216</v>
      </c>
      <c r="H267" s="50" t="s">
        <v>216</v>
      </c>
      <c r="I267" s="60">
        <v>100000</v>
      </c>
      <c r="J267" s="60">
        <v>12105.37</v>
      </c>
      <c r="K267" s="60">
        <v>25</v>
      </c>
      <c r="L267" s="60">
        <f>I267*2.87%</f>
        <v>2870</v>
      </c>
      <c r="M267" s="60">
        <f>I267*7.1%</f>
        <v>7099.9999999999991</v>
      </c>
      <c r="N267" s="60">
        <v>953.69</v>
      </c>
      <c r="O267" s="60">
        <f>I267*3.04%</f>
        <v>3040</v>
      </c>
      <c r="P267" s="60">
        <f>I267*7.09%</f>
        <v>7090.0000000000009</v>
      </c>
      <c r="Q267" s="60">
        <f>+L267+O267</f>
        <v>5910</v>
      </c>
      <c r="R267" s="60">
        <f>SUM(J267+K267+L267+O267)</f>
        <v>18040.370000000003</v>
      </c>
      <c r="S267" s="60">
        <f>SUM(M267+N267+P267)</f>
        <v>15143.689999999999</v>
      </c>
      <c r="T267" s="60">
        <f>I267-R267</f>
        <v>81959.63</v>
      </c>
      <c r="U267" s="62" t="s">
        <v>282</v>
      </c>
      <c r="V267" s="26"/>
    </row>
    <row r="268" spans="1:22" s="45" customFormat="1" ht="30" customHeight="1" x14ac:dyDescent="0.25">
      <c r="A268" s="122" t="s">
        <v>10</v>
      </c>
      <c r="B268" s="122"/>
      <c r="C268" s="122"/>
      <c r="D268" s="41"/>
      <c r="E268" s="41"/>
      <c r="F268" s="42"/>
      <c r="G268" s="43"/>
      <c r="H268" s="43"/>
      <c r="I268" s="110">
        <f>SUM(I9:I267)</f>
        <v>15604000</v>
      </c>
      <c r="J268" s="44">
        <f>SUM(J9:J267)</f>
        <v>1076183.4700000004</v>
      </c>
      <c r="K268" s="44">
        <f t="shared" ref="K268:T268" si="262">SUM(K9:K267)</f>
        <v>6475</v>
      </c>
      <c r="L268" s="44">
        <f t="shared" si="262"/>
        <v>447834.80000000098</v>
      </c>
      <c r="M268" s="44">
        <f t="shared" si="262"/>
        <v>1107884</v>
      </c>
      <c r="N268" s="44">
        <f t="shared" si="262"/>
        <v>161758.11000000004</v>
      </c>
      <c r="O268" s="44">
        <f t="shared" si="262"/>
        <v>474361.60323199996</v>
      </c>
      <c r="P268" s="44">
        <f t="shared" si="262"/>
        <v>1106323.6000000015</v>
      </c>
      <c r="Q268" s="44">
        <f t="shared" si="262"/>
        <v>922196.40323199797</v>
      </c>
      <c r="R268" s="44">
        <f t="shared" si="262"/>
        <v>1996560.7932320044</v>
      </c>
      <c r="S268" s="44">
        <f t="shared" si="262"/>
        <v>2375965.7099999972</v>
      </c>
      <c r="T268" s="44">
        <f t="shared" si="262"/>
        <v>13599145.126768012</v>
      </c>
      <c r="U268" s="109"/>
    </row>
    <row r="269" spans="1:22" ht="16.5" customHeight="1" x14ac:dyDescent="0.25">
      <c r="A269" s="29"/>
      <c r="B269" s="29"/>
      <c r="C269" s="30"/>
      <c r="D269" s="11"/>
      <c r="E269" s="11"/>
      <c r="F269" s="9"/>
      <c r="G269" s="12"/>
      <c r="H269" s="12"/>
      <c r="I269" s="13"/>
      <c r="J269" s="79"/>
      <c r="K269" s="58"/>
      <c r="L269" s="58"/>
      <c r="M269" s="58"/>
      <c r="N269" s="58"/>
      <c r="O269" s="58"/>
      <c r="P269" s="27"/>
      <c r="Q269" s="27"/>
      <c r="R269" s="27"/>
      <c r="S269" s="27"/>
      <c r="T269" s="28"/>
      <c r="U269" s="4"/>
    </row>
    <row r="270" spans="1:22" ht="24" customHeight="1" x14ac:dyDescent="0.25">
      <c r="A270" s="29" t="s">
        <v>11</v>
      </c>
      <c r="B270" s="9"/>
      <c r="C270" s="10"/>
      <c r="D270" s="11" t="s">
        <v>364</v>
      </c>
      <c r="E270" s="11"/>
      <c r="G270" s="12"/>
      <c r="H270" s="101"/>
      <c r="I270" s="102"/>
      <c r="J270" s="97"/>
      <c r="K270" s="98"/>
      <c r="L270" s="98"/>
      <c r="M270" s="99"/>
      <c r="N270" s="99"/>
      <c r="O270" s="100"/>
      <c r="Q270" s="3"/>
      <c r="R270" s="3"/>
      <c r="S270" s="3"/>
      <c r="T270" s="4"/>
      <c r="U270" s="4"/>
    </row>
    <row r="271" spans="1:22" ht="16.5" customHeight="1" x14ac:dyDescent="0.25">
      <c r="A271" s="12" t="s">
        <v>12</v>
      </c>
      <c r="B271" s="9"/>
      <c r="C271" s="10"/>
      <c r="D271" s="11"/>
      <c r="E271" s="11"/>
      <c r="F271" s="9"/>
      <c r="G271" s="12"/>
      <c r="H271" s="103"/>
      <c r="I271" s="104"/>
      <c r="J271" s="101"/>
      <c r="K271" s="101"/>
      <c r="L271" s="101"/>
      <c r="M271" s="101"/>
      <c r="N271" s="86"/>
      <c r="O271" s="86"/>
      <c r="Q271" s="3"/>
      <c r="R271" s="3"/>
      <c r="S271" s="3"/>
      <c r="T271" s="4"/>
      <c r="U271" s="4"/>
    </row>
    <row r="272" spans="1:22" ht="16.5" customHeight="1" x14ac:dyDescent="0.25">
      <c r="A272" s="12" t="s">
        <v>13</v>
      </c>
      <c r="B272" s="9"/>
      <c r="C272" s="10"/>
      <c r="D272" s="11"/>
      <c r="E272" s="11"/>
      <c r="F272" s="88"/>
      <c r="G272" s="12"/>
      <c r="H272" s="103"/>
      <c r="I272" s="103"/>
      <c r="J272" s="103"/>
      <c r="K272" s="103"/>
      <c r="L272" s="103"/>
      <c r="M272" s="103"/>
      <c r="N272" s="31"/>
      <c r="O272" s="31"/>
      <c r="Q272" s="86"/>
      <c r="R272" s="86"/>
      <c r="S272" s="86"/>
      <c r="T272" s="4"/>
      <c r="U272" s="4"/>
    </row>
    <row r="273" spans="1:23" x14ac:dyDescent="0.25">
      <c r="A273" s="12" t="s">
        <v>14</v>
      </c>
      <c r="B273" s="9"/>
      <c r="C273" s="10"/>
      <c r="D273" s="11"/>
      <c r="E273" s="11"/>
      <c r="F273" s="9"/>
      <c r="G273" s="12"/>
      <c r="H273" s="105"/>
      <c r="I273" s="106"/>
      <c r="J273" s="106"/>
      <c r="K273" s="106"/>
      <c r="L273" s="106"/>
      <c r="M273" s="106"/>
      <c r="N273" s="87"/>
      <c r="O273" s="87"/>
      <c r="P273" s="3"/>
      <c r="Q273" s="3"/>
      <c r="R273" s="3"/>
      <c r="S273" s="3"/>
      <c r="T273" s="4"/>
      <c r="U273" s="4"/>
    </row>
    <row r="274" spans="1:23" ht="16.5" customHeight="1" x14ac:dyDescent="0.25">
      <c r="A274" s="12" t="s">
        <v>333</v>
      </c>
      <c r="B274" s="9"/>
      <c r="C274" s="10"/>
      <c r="D274" s="32"/>
      <c r="E274" s="32"/>
      <c r="F274" s="33" t="s">
        <v>364</v>
      </c>
      <c r="G274" s="26"/>
      <c r="H274" s="107"/>
      <c r="I274" s="107"/>
      <c r="J274" s="107"/>
      <c r="K274" s="107"/>
      <c r="L274" s="107"/>
      <c r="M274" s="59"/>
      <c r="N274" s="59"/>
      <c r="O274" s="80"/>
      <c r="P274" s="3"/>
      <c r="Q274" s="3"/>
      <c r="R274" s="3"/>
      <c r="S274" s="3"/>
      <c r="T274" s="4"/>
      <c r="U274" s="4"/>
    </row>
    <row r="275" spans="1:23" ht="17.25" customHeight="1" x14ac:dyDescent="0.25">
      <c r="A275" s="26"/>
      <c r="B275" s="26"/>
      <c r="C275" s="32"/>
      <c r="E275" s="5"/>
      <c r="F275" s="5"/>
      <c r="G275" s="5"/>
      <c r="H275" s="91"/>
      <c r="I275" s="108"/>
      <c r="J275" s="90"/>
      <c r="K275" s="91"/>
      <c r="L275" s="91"/>
      <c r="M275" s="51"/>
      <c r="N275" s="51"/>
      <c r="O275" s="51"/>
      <c r="P275" s="4"/>
      <c r="Q275" s="4"/>
      <c r="R275" s="4"/>
      <c r="S275" s="4"/>
      <c r="T275" s="4"/>
      <c r="U275" s="4"/>
    </row>
    <row r="276" spans="1:23" s="17" customFormat="1" ht="55.5" customHeight="1" x14ac:dyDescent="0.3">
      <c r="A276" s="4"/>
      <c r="B276" s="4"/>
      <c r="C276" s="15" t="s">
        <v>16</v>
      </c>
      <c r="D276" s="92"/>
      <c r="E276" s="15"/>
      <c r="F276" s="15" t="s">
        <v>17</v>
      </c>
      <c r="G276" s="16"/>
      <c r="H276" s="82"/>
      <c r="I276" s="83"/>
      <c r="J276" s="82"/>
      <c r="K276" s="81"/>
      <c r="L276" s="82"/>
      <c r="M276" s="93"/>
      <c r="N276" s="121" t="s">
        <v>37</v>
      </c>
      <c r="O276" s="121"/>
      <c r="P276" s="16"/>
      <c r="Q276" s="16"/>
      <c r="R276" s="18"/>
      <c r="S276" s="18"/>
      <c r="T276" s="18"/>
      <c r="U276" s="18"/>
    </row>
    <row r="277" spans="1:23" s="17" customFormat="1" ht="29.25" customHeight="1" x14ac:dyDescent="0.3">
      <c r="A277" s="14"/>
      <c r="B277" s="14"/>
      <c r="C277" s="18"/>
      <c r="D277" s="15"/>
      <c r="E277" s="15"/>
      <c r="F277" s="18"/>
      <c r="G277" s="16"/>
      <c r="H277" s="16"/>
      <c r="I277" s="34"/>
      <c r="J277" s="83"/>
      <c r="K277" s="81"/>
      <c r="L277" s="81"/>
      <c r="M277" s="93"/>
      <c r="N277" s="89"/>
      <c r="O277" s="89"/>
      <c r="P277" s="16"/>
      <c r="Q277" s="16"/>
      <c r="R277" s="18"/>
      <c r="S277" s="18"/>
      <c r="T277" s="18"/>
      <c r="U277" s="18"/>
    </row>
    <row r="278" spans="1:23" s="17" customFormat="1" ht="20.25" customHeight="1" x14ac:dyDescent="0.3">
      <c r="A278" s="14"/>
      <c r="B278" s="14"/>
      <c r="C278" s="15"/>
      <c r="D278" s="15"/>
      <c r="E278" s="15"/>
      <c r="F278" s="15"/>
      <c r="G278" s="16"/>
      <c r="H278" s="16"/>
      <c r="I278" s="35"/>
      <c r="J278" s="83"/>
      <c r="K278" s="81"/>
      <c r="L278" s="81"/>
      <c r="M278" s="93"/>
      <c r="N278" s="89"/>
      <c r="O278" s="89"/>
      <c r="P278" s="16"/>
      <c r="Q278" s="16"/>
      <c r="R278" s="18"/>
      <c r="S278" s="18"/>
      <c r="T278" s="18"/>
      <c r="U278" s="18"/>
    </row>
    <row r="279" spans="1:23" ht="16.5" customHeight="1" x14ac:dyDescent="0.2">
      <c r="A279" s="14"/>
      <c r="B279" s="14"/>
      <c r="C279" s="15"/>
      <c r="E279" s="5"/>
      <c r="F279" s="3"/>
      <c r="G279" s="4"/>
      <c r="H279" s="4"/>
      <c r="I279" s="26"/>
      <c r="J279" s="51"/>
      <c r="K279" s="51"/>
      <c r="L279" s="51"/>
      <c r="M279" s="51"/>
      <c r="N279" s="51"/>
      <c r="O279" s="51"/>
      <c r="P279" s="4"/>
      <c r="Q279" s="4"/>
      <c r="R279" s="4"/>
      <c r="S279" s="4"/>
      <c r="T279" s="4"/>
      <c r="U279" s="4"/>
    </row>
    <row r="280" spans="1:23" ht="16.5" customHeight="1" x14ac:dyDescent="0.25">
      <c r="A280" s="4"/>
      <c r="B280" s="4"/>
      <c r="C280" s="5"/>
      <c r="E280" s="5"/>
      <c r="F280" s="3"/>
      <c r="G280" s="4"/>
      <c r="H280" s="4"/>
      <c r="I280" s="26"/>
      <c r="J280" s="51"/>
      <c r="K280" s="51"/>
      <c r="L280" s="51"/>
      <c r="M280" s="51"/>
      <c r="N280" s="51"/>
      <c r="O280" s="51"/>
      <c r="P280" s="4"/>
      <c r="Q280" s="4"/>
      <c r="R280" s="4"/>
      <c r="S280" s="4"/>
      <c r="T280" s="4"/>
      <c r="U280" s="4"/>
    </row>
    <row r="281" spans="1:23" ht="18" customHeight="1" x14ac:dyDescent="0.35">
      <c r="A281" s="4"/>
      <c r="B281" s="4"/>
      <c r="C281" s="5"/>
      <c r="D281" s="19"/>
      <c r="E281" s="5"/>
      <c r="F281" s="19"/>
      <c r="G281" s="19"/>
      <c r="H281" s="19"/>
      <c r="I281" s="36"/>
      <c r="J281" s="59"/>
      <c r="K281" s="59"/>
      <c r="L281" s="59"/>
      <c r="M281" s="51"/>
      <c r="O281" s="24"/>
      <c r="P281" s="25"/>
      <c r="Q281" s="25"/>
      <c r="R281" s="4"/>
      <c r="S281" s="4"/>
      <c r="T281" s="4"/>
      <c r="U281" s="4"/>
    </row>
    <row r="282" spans="1:23" ht="19.5" customHeight="1" x14ac:dyDescent="0.35">
      <c r="A282" s="4"/>
      <c r="B282" s="4"/>
      <c r="C282" s="19" t="s">
        <v>121</v>
      </c>
      <c r="D282" s="21"/>
      <c r="E282" s="5"/>
      <c r="F282" s="19" t="s">
        <v>318</v>
      </c>
      <c r="G282" s="22"/>
      <c r="H282" s="22"/>
      <c r="I282" s="32"/>
      <c r="J282" s="59"/>
      <c r="K282" s="59"/>
      <c r="L282" s="59"/>
      <c r="M282" s="51"/>
      <c r="N282" s="23" t="s">
        <v>122</v>
      </c>
      <c r="O282" s="84"/>
      <c r="P282" s="20"/>
      <c r="Q282" s="5"/>
      <c r="R282" s="4"/>
      <c r="S282" s="4"/>
      <c r="T282" s="4"/>
      <c r="U282" s="4"/>
    </row>
    <row r="283" spans="1:23" ht="21.75" customHeight="1" x14ac:dyDescent="0.25">
      <c r="A283" s="4"/>
      <c r="B283" s="4"/>
      <c r="C283" s="22" t="s">
        <v>383</v>
      </c>
      <c r="E283" s="5"/>
      <c r="F283" s="22" t="s">
        <v>383</v>
      </c>
      <c r="G283" s="5"/>
      <c r="H283" s="5"/>
      <c r="I283" s="32"/>
      <c r="J283" s="59"/>
      <c r="K283" s="59"/>
      <c r="L283" s="59"/>
      <c r="M283" s="59"/>
      <c r="N283" s="24" t="s">
        <v>38</v>
      </c>
      <c r="O283" s="85"/>
      <c r="P283" s="3"/>
      <c r="Q283" s="4"/>
      <c r="R283" s="4"/>
      <c r="S283" s="4"/>
      <c r="T283" s="4"/>
      <c r="U283" s="4"/>
    </row>
    <row r="284" spans="1:23" ht="16.5" customHeight="1" x14ac:dyDescent="0.25">
      <c r="A284" s="4"/>
      <c r="B284" s="4"/>
      <c r="C284" s="5"/>
      <c r="F284" s="7"/>
      <c r="G284" s="7"/>
      <c r="H284" s="7"/>
      <c r="I284" s="37"/>
      <c r="J284" s="66"/>
      <c r="K284" s="3"/>
      <c r="L284" s="73"/>
      <c r="M284" s="3"/>
      <c r="N284" s="59"/>
      <c r="O284" s="69"/>
      <c r="P284" s="3"/>
      <c r="Q284" s="4"/>
      <c r="R284" s="4"/>
      <c r="S284" s="4"/>
      <c r="T284" s="4"/>
      <c r="U284" s="4"/>
      <c r="V284" s="4"/>
    </row>
    <row r="285" spans="1:23" ht="16.5" customHeight="1" x14ac:dyDescent="0.25">
      <c r="A285" s="4"/>
      <c r="B285" s="4"/>
      <c r="C285" s="5"/>
      <c r="F285" s="7"/>
      <c r="G285" s="7"/>
      <c r="H285" s="7"/>
      <c r="I285" s="37"/>
      <c r="J285" s="66"/>
      <c r="K285" s="3"/>
      <c r="L285" s="74"/>
      <c r="M285" s="3"/>
      <c r="N285" s="3"/>
      <c r="O285" s="70"/>
      <c r="P285" s="3"/>
      <c r="Q285" s="4"/>
      <c r="R285" s="4"/>
      <c r="S285" s="4"/>
      <c r="T285" s="4"/>
      <c r="U285" s="4"/>
      <c r="V285" s="4"/>
    </row>
    <row r="286" spans="1:23" ht="16.5" customHeight="1" x14ac:dyDescent="0.25">
      <c r="A286" s="4"/>
      <c r="B286" s="4"/>
      <c r="C286" s="5"/>
      <c r="E286" s="5"/>
      <c r="F286" s="5"/>
      <c r="G286" s="5"/>
      <c r="H286" s="5"/>
      <c r="I286" s="32"/>
      <c r="J286" s="67"/>
      <c r="K286" s="4"/>
      <c r="L286" s="75"/>
      <c r="M286" s="4"/>
      <c r="N286" s="4"/>
      <c r="O286" s="71"/>
      <c r="P286" s="4"/>
      <c r="Q286" s="4"/>
      <c r="R286" s="4"/>
      <c r="S286" s="4"/>
      <c r="T286" s="4"/>
      <c r="U286" s="4"/>
      <c r="V286" s="4"/>
      <c r="W286" s="4"/>
    </row>
    <row r="287" spans="1:23" ht="16.5" customHeight="1" x14ac:dyDescent="0.25">
      <c r="C287" s="5"/>
      <c r="E287" s="5"/>
      <c r="F287" s="3"/>
      <c r="G287" s="6"/>
      <c r="H287" s="6"/>
      <c r="I287" s="26"/>
      <c r="J287" s="67"/>
      <c r="K287" s="4"/>
      <c r="L287" s="75"/>
      <c r="M287" s="4"/>
      <c r="N287" s="4"/>
      <c r="O287" s="76"/>
      <c r="P287" s="4"/>
      <c r="Q287" s="4"/>
      <c r="R287" s="4"/>
      <c r="S287" s="4"/>
      <c r="T287" s="4"/>
      <c r="U287" s="4"/>
      <c r="V287" s="4"/>
      <c r="W287" s="4"/>
    </row>
    <row r="288" spans="1:23" ht="16.5" customHeight="1" x14ac:dyDescent="0.25">
      <c r="C288" s="5"/>
      <c r="E288" s="5"/>
      <c r="F288" s="3"/>
      <c r="G288" s="4"/>
      <c r="H288" s="4"/>
      <c r="I288" s="26"/>
      <c r="J288" s="67"/>
      <c r="K288" s="4"/>
      <c r="L288" s="75"/>
      <c r="M288" s="4"/>
      <c r="N288" s="4"/>
      <c r="O288" s="71"/>
      <c r="P288" s="4"/>
      <c r="Q288" s="4"/>
      <c r="R288" s="4"/>
      <c r="S288" s="4"/>
      <c r="T288" s="4"/>
      <c r="U288" s="4"/>
      <c r="V288" s="4"/>
      <c r="W288" s="4"/>
    </row>
    <row r="289" spans="3:23" ht="16.5" customHeight="1" x14ac:dyDescent="0.25">
      <c r="C289" s="5"/>
      <c r="E289" s="5"/>
      <c r="F289" s="3"/>
      <c r="G289" s="4"/>
      <c r="H289" s="4"/>
      <c r="I289" s="26"/>
      <c r="J289" s="67"/>
      <c r="K289" s="4"/>
      <c r="L289" s="75"/>
      <c r="M289" s="4"/>
      <c r="N289" s="4"/>
      <c r="O289" s="71"/>
      <c r="P289" s="4"/>
      <c r="Q289" s="4"/>
      <c r="R289" s="4"/>
      <c r="S289" s="4"/>
      <c r="T289" s="4"/>
      <c r="U289" s="4"/>
      <c r="V289" s="4"/>
      <c r="W289" s="4"/>
    </row>
    <row r="290" spans="3:23" ht="16.5" customHeight="1" x14ac:dyDescent="0.25">
      <c r="C290" s="5"/>
      <c r="E290" s="5"/>
      <c r="F290" s="3"/>
      <c r="G290" s="4"/>
      <c r="H290" s="4"/>
      <c r="I290" s="26"/>
      <c r="J290" s="67"/>
      <c r="K290" s="4"/>
      <c r="L290" s="75"/>
      <c r="M290" s="4"/>
      <c r="N290" s="4"/>
      <c r="O290" s="71"/>
      <c r="P290" s="4"/>
      <c r="Q290" s="4"/>
      <c r="R290" s="4"/>
      <c r="S290" s="4"/>
      <c r="T290" s="4"/>
      <c r="U290" s="4"/>
      <c r="V290" s="4"/>
      <c r="W290" s="4"/>
    </row>
    <row r="291" spans="3:23" ht="16.5" customHeight="1" x14ac:dyDescent="0.25">
      <c r="C291" s="5"/>
    </row>
    <row r="292" spans="3:23" ht="16.5" customHeight="1" x14ac:dyDescent="0.25"/>
  </sheetData>
  <sortState ref="C14:V77">
    <sortCondition ref="D14:D77"/>
  </sortState>
  <mergeCells count="27">
    <mergeCell ref="N276:O276"/>
    <mergeCell ref="A268:C268"/>
    <mergeCell ref="A1:U1"/>
    <mergeCell ref="A4:U4"/>
    <mergeCell ref="A5:U5"/>
    <mergeCell ref="R6:S6"/>
    <mergeCell ref="U6:U8"/>
    <mergeCell ref="L7:M7"/>
    <mergeCell ref="N7:N8"/>
    <mergeCell ref="O7:P7"/>
    <mergeCell ref="Q7:Q8"/>
    <mergeCell ref="R7:R8"/>
    <mergeCell ref="S7:S8"/>
    <mergeCell ref="A2:XFD3"/>
    <mergeCell ref="A6:A8"/>
    <mergeCell ref="B6:B8"/>
    <mergeCell ref="C6:C8"/>
    <mergeCell ref="D6:D8"/>
    <mergeCell ref="E6:E8"/>
    <mergeCell ref="T6:T8"/>
    <mergeCell ref="F6:F8"/>
    <mergeCell ref="I6:I8"/>
    <mergeCell ref="J6:J8"/>
    <mergeCell ref="K6:K8"/>
    <mergeCell ref="L6:Q6"/>
    <mergeCell ref="G6:G8"/>
    <mergeCell ref="H6:H8"/>
  </mergeCells>
  <phoneticPr fontId="18" type="noConversion"/>
  <conditionalFormatting sqref="C269:C275">
    <cfRule type="duplicateValues" dxfId="22" priority="667"/>
  </conditionalFormatting>
  <conditionalFormatting sqref="D284:I286 I281:I282 E281:E282 D283:E283 G283:I283">
    <cfRule type="duplicateValues" dxfId="21" priority="34"/>
  </conditionalFormatting>
  <conditionalFormatting sqref="D275:D278">
    <cfRule type="duplicateValues" dxfId="20" priority="30"/>
  </conditionalFormatting>
  <conditionalFormatting sqref="E275:E278">
    <cfRule type="duplicateValues" dxfId="19" priority="29"/>
  </conditionalFormatting>
  <conditionalFormatting sqref="F275">
    <cfRule type="duplicateValues" dxfId="18" priority="22"/>
  </conditionalFormatting>
  <conditionalFormatting sqref="G275:L278">
    <cfRule type="duplicateValues" dxfId="17" priority="20"/>
  </conditionalFormatting>
  <conditionalFormatting sqref="Q282">
    <cfRule type="duplicateValues" dxfId="16" priority="18"/>
  </conditionalFormatting>
  <conditionalFormatting sqref="N276:N278">
    <cfRule type="duplicateValues" dxfId="15" priority="14"/>
  </conditionalFormatting>
  <conditionalFormatting sqref="P276:Q278">
    <cfRule type="duplicateValues" dxfId="14" priority="13"/>
  </conditionalFormatting>
  <conditionalFormatting sqref="B282:B1048576 B269:B279 A268 B1:B3">
    <cfRule type="duplicateValues" dxfId="13" priority="3145"/>
  </conditionalFormatting>
  <conditionalFormatting sqref="B282:B1048576 B1:B3 B268:B279">
    <cfRule type="duplicateValues" dxfId="12" priority="3186"/>
  </conditionalFormatting>
  <conditionalFormatting sqref="B83:B85 B79 B81">
    <cfRule type="duplicateValues" dxfId="11" priority="3257"/>
  </conditionalFormatting>
  <conditionalFormatting sqref="C6:C8">
    <cfRule type="duplicateValues" dxfId="10" priority="3383" stopIfTrue="1"/>
    <cfRule type="duplicateValues" dxfId="9" priority="3384" stopIfTrue="1"/>
  </conditionalFormatting>
  <conditionalFormatting sqref="B6:B8">
    <cfRule type="duplicateValues" dxfId="8" priority="3385" stopIfTrue="1"/>
    <cfRule type="duplicateValues" dxfId="7" priority="3386" stopIfTrue="1"/>
  </conditionalFormatting>
  <conditionalFormatting sqref="B6:B8">
    <cfRule type="duplicateValues" dxfId="6" priority="3387"/>
  </conditionalFormatting>
  <conditionalFormatting sqref="F278 F276">
    <cfRule type="duplicateValues" dxfId="5" priority="3774"/>
  </conditionalFormatting>
  <conditionalFormatting sqref="C278:C279 C276">
    <cfRule type="duplicateValues" dxfId="4" priority="3775"/>
  </conditionalFormatting>
  <conditionalFormatting sqref="C284:C1048576 C269:C275 C1:C3 C6:C8 B204:B267 B150:B154 B125:B148 B9:B26 B100:B123 B38:B71 B73:B98 B29:B36 B156:B199">
    <cfRule type="duplicateValues" dxfId="3" priority="3827"/>
  </conditionalFormatting>
  <conditionalFormatting sqref="B200:B203">
    <cfRule type="duplicateValues" dxfId="2" priority="3917"/>
  </conditionalFormatting>
  <conditionalFormatting sqref="B37 B27:B28">
    <cfRule type="duplicateValues" dxfId="1" priority="4131"/>
  </conditionalFormatting>
  <conditionalFormatting sqref="B204:B267 B150:B154 B125:B148 B9:B26 B100:B123 B38:B71 B73:B98 B29:B36 B156:B199">
    <cfRule type="duplicateValues" dxfId="0" priority="4231"/>
  </conditionalFormatting>
  <printOptions horizontalCentered="1"/>
  <pageMargins left="0" right="0.15748031496062992" top="0.43307086614173229" bottom="0.31496062992125984" header="0.15748031496062992" footer="0.15748031496062992"/>
  <pageSetup paperSize="5" scale="32" orientation="landscape" horizontalDpi="4294967295" verticalDpi="4294967295" r:id="rId1"/>
  <rowBreaks count="2" manualBreakCount="2">
    <brk id="56" max="20" man="1"/>
    <brk id="200" max="20" man="1"/>
  </rowBreaks>
  <colBreaks count="1" manualBreakCount="1">
    <brk id="21" max="5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MT TEMPORALES AGOSTO 2025</vt:lpstr>
      <vt:lpstr>'MT TEMPORALES AGOSTO 2025'!Área_de_impresión</vt:lpstr>
      <vt:lpstr>'MT TEMPORALES AGOSTO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Elisamuel ER.Ramirez</dc:creator>
  <cp:lastModifiedBy>Ada Ysabel Valenzuela Guerrero</cp:lastModifiedBy>
  <cp:lastPrinted>2025-09-09T20:38:09Z</cp:lastPrinted>
  <dcterms:created xsi:type="dcterms:W3CDTF">2018-09-18T20:01:26Z</dcterms:created>
  <dcterms:modified xsi:type="dcterms:W3CDTF">2025-09-15T15:06:54Z</dcterms:modified>
</cp:coreProperties>
</file>